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B290" i="9"/>
  <c r="F289" i="9"/>
  <c r="H288" i="9"/>
  <c r="G288" i="9"/>
  <c r="E288" i="9" s="1"/>
  <c r="B288" i="9" s="1"/>
  <c r="F288" i="9"/>
  <c r="F287" i="9"/>
  <c r="F286" i="9"/>
  <c r="H285" i="9"/>
  <c r="G285" i="9"/>
  <c r="F285" i="9"/>
  <c r="E285" i="9"/>
  <c r="B285" i="9" s="1"/>
  <c r="H284" i="9"/>
  <c r="G284" i="9"/>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5" i="9" s="1"/>
  <c r="F276" i="9"/>
  <c r="L274" i="9"/>
  <c r="F274" i="9" s="1"/>
  <c r="H274" i="9"/>
  <c r="I273" i="9"/>
  <c r="E273" i="9" s="1"/>
  <c r="B273" i="9" s="1"/>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L257" i="9"/>
  <c r="E257" i="9"/>
  <c r="B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B246" i="9" s="1"/>
  <c r="E246" i="9"/>
  <c r="M245" i="9"/>
  <c r="F245" i="9" s="1"/>
  <c r="B245" i="9" s="1"/>
  <c r="L245" i="9"/>
  <c r="E245" i="9"/>
  <c r="M244" i="9"/>
  <c r="L244" i="9"/>
  <c r="F244" i="9"/>
  <c r="E244" i="9"/>
  <c r="B244" i="9" s="1"/>
  <c r="M243" i="9"/>
  <c r="L243" i="9"/>
  <c r="F243" i="9"/>
  <c r="B243" i="9" s="1"/>
  <c r="E243" i="9"/>
  <c r="M242" i="9"/>
  <c r="L242" i="9"/>
  <c r="F242" i="9" s="1"/>
  <c r="B242" i="9" s="1"/>
  <c r="E242" i="9"/>
  <c r="M241" i="9"/>
  <c r="F241" i="9" s="1"/>
  <c r="L241" i="9"/>
  <c r="E241" i="9"/>
  <c r="B241" i="9"/>
  <c r="M240" i="9"/>
  <c r="L240" i="9"/>
  <c r="F240" i="9"/>
  <c r="E240" i="9"/>
  <c r="B240" i="9" s="1"/>
  <c r="M239" i="9"/>
  <c r="L239" i="9"/>
  <c r="F239" i="9"/>
  <c r="B239" i="9" s="1"/>
  <c r="E239" i="9"/>
  <c r="M238" i="9"/>
  <c r="L238" i="9"/>
  <c r="F238" i="9" s="1"/>
  <c r="B238" i="9" s="1"/>
  <c r="E238" i="9"/>
  <c r="M237" i="9"/>
  <c r="F237" i="9" s="1"/>
  <c r="B237" i="9" s="1"/>
  <c r="L237" i="9"/>
  <c r="E237" i="9"/>
  <c r="M236" i="9"/>
  <c r="L236" i="9"/>
  <c r="F236" i="9"/>
  <c r="E236" i="9"/>
  <c r="B236" i="9" s="1"/>
  <c r="M235" i="9"/>
  <c r="L235" i="9"/>
  <c r="F235" i="9"/>
  <c r="B235" i="9" s="1"/>
  <c r="E235" i="9"/>
  <c r="M234" i="9"/>
  <c r="L234" i="9"/>
  <c r="F234" i="9" s="1"/>
  <c r="B234" i="9" s="1"/>
  <c r="E234" i="9"/>
  <c r="M233" i="9"/>
  <c r="F233" i="9" s="1"/>
  <c r="L233" i="9"/>
  <c r="E233" i="9"/>
  <c r="B233" i="9"/>
  <c r="M232" i="9"/>
  <c r="L232" i="9"/>
  <c r="F232" i="9"/>
  <c r="E232" i="9"/>
  <c r="B232" i="9" s="1"/>
  <c r="M231" i="9"/>
  <c r="L231" i="9"/>
  <c r="F231" i="9"/>
  <c r="B231" i="9" s="1"/>
  <c r="E231" i="9"/>
  <c r="M230" i="9"/>
  <c r="L230" i="9"/>
  <c r="F230" i="9" s="1"/>
  <c r="B230" i="9" s="1"/>
  <c r="E230" i="9"/>
  <c r="M229" i="9"/>
  <c r="F229" i="9" s="1"/>
  <c r="B229" i="9" s="1"/>
  <c r="L229" i="9"/>
  <c r="E229" i="9"/>
  <c r="M228" i="9"/>
  <c r="L228" i="9"/>
  <c r="F228" i="9"/>
  <c r="E228" i="9"/>
  <c r="B228" i="9" s="1"/>
  <c r="M227" i="9"/>
  <c r="L227" i="9"/>
  <c r="F227" i="9"/>
  <c r="B227" i="9" s="1"/>
  <c r="E227" i="9"/>
  <c r="M226" i="9"/>
  <c r="L226" i="9"/>
  <c r="E226" i="9"/>
  <c r="H225" i="9"/>
  <c r="G225" i="9"/>
  <c r="F225" i="9"/>
  <c r="M224" i="9"/>
  <c r="L224" i="9"/>
  <c r="F224" i="9" s="1"/>
  <c r="E224" i="9"/>
  <c r="M223" i="9"/>
  <c r="L223" i="9"/>
  <c r="F223" i="9"/>
  <c r="B223" i="9" s="1"/>
  <c r="E223" i="9"/>
  <c r="M222" i="9"/>
  <c r="L222" i="9"/>
  <c r="F222" i="9" s="1"/>
  <c r="B222" i="9" s="1"/>
  <c r="E222" i="9"/>
  <c r="M221" i="9"/>
  <c r="L221" i="9"/>
  <c r="E221" i="9"/>
  <c r="M220" i="9"/>
  <c r="F220" i="9" s="1"/>
  <c r="L220" i="9"/>
  <c r="E220" i="9"/>
  <c r="M219" i="9"/>
  <c r="F219" i="9" s="1"/>
  <c r="B219" i="9" s="1"/>
  <c r="L219" i="9"/>
  <c r="E219" i="9"/>
  <c r="M218" i="9"/>
  <c r="L218" i="9"/>
  <c r="E218" i="9"/>
  <c r="M217" i="9"/>
  <c r="F217" i="9" s="1"/>
  <c r="B217" i="9" s="1"/>
  <c r="L217" i="9"/>
  <c r="E217" i="9"/>
  <c r="M216" i="9"/>
  <c r="L216" i="9"/>
  <c r="E216" i="9"/>
  <c r="M215" i="9"/>
  <c r="L215" i="9"/>
  <c r="F215" i="9"/>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G183" i="9"/>
  <c r="E183" i="9" s="1"/>
  <c r="B183" i="9" s="1"/>
  <c r="F183" i="9"/>
  <c r="F182" i="9"/>
  <c r="F181" i="9"/>
  <c r="F180" i="9"/>
  <c r="F179" i="9"/>
  <c r="F178" i="9"/>
  <c r="F177" i="9"/>
  <c r="F176" i="9"/>
  <c r="F175" i="9"/>
  <c r="F174" i="9"/>
  <c r="F173" i="9"/>
  <c r="F172" i="9"/>
  <c r="F171" i="9"/>
  <c r="F170" i="9"/>
  <c r="F169" i="9"/>
  <c r="F168" i="9"/>
  <c r="F167" i="9"/>
  <c r="F166" i="9"/>
  <c r="F165" i="9"/>
  <c r="F164" i="9"/>
  <c r="G163" i="9"/>
  <c r="E163" i="9" s="1"/>
  <c r="B163" i="9" s="1"/>
  <c r="F163" i="9"/>
  <c r="F162" i="9"/>
  <c r="F161" i="9"/>
  <c r="F160" i="9"/>
  <c r="H159" i="9"/>
  <c r="G159" i="9"/>
  <c r="F159" i="9"/>
  <c r="H158" i="9"/>
  <c r="G158" i="9"/>
  <c r="F158" i="9"/>
  <c r="E158" i="9"/>
  <c r="B158" i="9" s="1"/>
  <c r="H157" i="9"/>
  <c r="E157" i="9" s="1"/>
  <c r="B157" i="9" s="1"/>
  <c r="G157" i="9"/>
  <c r="F157" i="9"/>
  <c r="H156" i="9"/>
  <c r="G156" i="9"/>
  <c r="E156" i="9" s="1"/>
  <c r="B156" i="9" s="1"/>
  <c r="F156" i="9"/>
  <c r="H155" i="9"/>
  <c r="E155" i="9" s="1"/>
  <c r="B155" i="9" s="1"/>
  <c r="G155" i="9"/>
  <c r="F155" i="9"/>
  <c r="H154" i="9"/>
  <c r="G154" i="9"/>
  <c r="F154" i="9"/>
  <c r="E154" i="9"/>
  <c r="B154" i="9" s="1"/>
  <c r="H153" i="9"/>
  <c r="G153" i="9"/>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F142" i="9"/>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H69" i="9"/>
  <c r="G69" i="9"/>
  <c r="F69" i="9"/>
  <c r="H68" i="9"/>
  <c r="G68" i="9"/>
  <c r="F68" i="9"/>
  <c r="H67" i="9"/>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G59" i="9"/>
  <c r="F59" i="9"/>
  <c r="H58" i="9"/>
  <c r="E58" i="9" s="1"/>
  <c r="B58" i="9" s="1"/>
  <c r="G58" i="9"/>
  <c r="F58" i="9"/>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E46" i="9" s="1"/>
  <c r="B46" i="9" s="1"/>
  <c r="F46" i="9"/>
  <c r="H45" i="9"/>
  <c r="G45" i="9"/>
  <c r="F45" i="9"/>
  <c r="H44" i="9"/>
  <c r="G44" i="9"/>
  <c r="F44" i="9"/>
  <c r="H43" i="9"/>
  <c r="G43" i="9"/>
  <c r="F43" i="9"/>
  <c r="H42" i="9"/>
  <c r="G42" i="9"/>
  <c r="F42" i="9"/>
  <c r="H41" i="9"/>
  <c r="G41" i="9"/>
  <c r="F41" i="9"/>
  <c r="H40" i="9"/>
  <c r="G40" i="9"/>
  <c r="F40" i="9"/>
  <c r="H39" i="9"/>
  <c r="G39" i="9"/>
  <c r="F39" i="9"/>
  <c r="H38" i="9"/>
  <c r="G38" i="9"/>
  <c r="F38" i="9"/>
  <c r="E38" i="9"/>
  <c r="B38" i="9" s="1"/>
  <c r="H37" i="9"/>
  <c r="G37" i="9"/>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F26" i="9"/>
  <c r="H25" i="9"/>
  <c r="G25" i="9"/>
  <c r="F25" i="9"/>
  <c r="H24" i="9"/>
  <c r="G24" i="9"/>
  <c r="E24" i="9" s="1"/>
  <c r="B24" i="9" s="1"/>
  <c r="F24" i="9"/>
  <c r="H23" i="9"/>
  <c r="G23" i="9"/>
  <c r="F23" i="9"/>
  <c r="H22" i="9"/>
  <c r="G22" i="9"/>
  <c r="F22" i="9"/>
  <c r="E22" i="9"/>
  <c r="B22" i="9" s="1"/>
  <c r="H21" i="9"/>
  <c r="G21" i="9"/>
  <c r="F21" i="9"/>
  <c r="F20" i="9"/>
  <c r="F4" i="9"/>
  <c r="O3" i="9"/>
  <c r="G274" i="9" s="1"/>
  <c r="E274" i="9" s="1"/>
  <c r="B274" i="9" s="1"/>
  <c r="I3" i="9"/>
  <c r="H3" i="9"/>
  <c r="G3" i="9"/>
  <c r="D101" i="8"/>
  <c r="D95" i="8"/>
  <c r="D90" i="8"/>
  <c r="D85" i="8"/>
  <c r="D80" i="8"/>
  <c r="D75" i="8"/>
  <c r="D70" i="8"/>
  <c r="D65" i="8"/>
  <c r="D60" i="8"/>
  <c r="D55" i="8"/>
  <c r="D50" i="8"/>
  <c r="D44" i="8"/>
  <c r="D36" i="8"/>
  <c r="D26" i="8"/>
  <c r="D18" i="8"/>
  <c r="D8" i="8"/>
  <c r="D6" i="8" s="1"/>
  <c r="C1481" i="1" s="1"/>
  <c r="E44" i="7"/>
  <c r="D44" i="7"/>
  <c r="E39" i="7"/>
  <c r="D39" i="7"/>
  <c r="D38" i="7" s="1"/>
  <c r="H31" i="3" s="1"/>
  <c r="E38" i="7"/>
  <c r="E30" i="7"/>
  <c r="D30" i="7"/>
  <c r="D22" i="7" s="1"/>
  <c r="E23" i="7"/>
  <c r="E22" i="7" s="1"/>
  <c r="D23" i="7"/>
  <c r="E7" i="7"/>
  <c r="E6" i="7" s="1"/>
  <c r="E5" i="7" s="1"/>
  <c r="D7" i="7"/>
  <c r="D6"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F118" i="6"/>
  <c r="E118" i="6"/>
  <c r="D118" i="6"/>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E89" i="6" s="1"/>
  <c r="D1383" i="1" s="1"/>
  <c r="D99" i="6"/>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50" i="5" s="1"/>
  <c r="F249" i="5"/>
  <c r="F248" i="5"/>
  <c r="F247" i="5"/>
  <c r="F246" i="5"/>
  <c r="E246" i="5"/>
  <c r="E245" i="5" s="1"/>
  <c r="D246" i="5"/>
  <c r="D245" i="5"/>
  <c r="F245" i="5" s="1"/>
  <c r="F244" i="5"/>
  <c r="F243" i="5"/>
  <c r="F242" i="5"/>
  <c r="E242" i="5"/>
  <c r="D242" i="5"/>
  <c r="F241" i="5"/>
  <c r="F240" i="5"/>
  <c r="F239" i="5"/>
  <c r="E239" i="5"/>
  <c r="D239" i="5"/>
  <c r="D238" i="5" s="1"/>
  <c r="F238" i="5" s="1"/>
  <c r="E238" i="5"/>
  <c r="E237" i="5" s="1"/>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D190" i="5" s="1"/>
  <c r="G291" i="9" s="1"/>
  <c r="E291" i="9" s="1"/>
  <c r="B291" i="9" s="1"/>
  <c r="F190" i="5"/>
  <c r="E190" i="5"/>
  <c r="H291" i="9" s="1"/>
  <c r="F189" i="5"/>
  <c r="F188" i="5"/>
  <c r="F187" i="5"/>
  <c r="F186" i="5"/>
  <c r="F185" i="5"/>
  <c r="F184" i="5"/>
  <c r="F183" i="5"/>
  <c r="F182" i="5"/>
  <c r="F181" i="5"/>
  <c r="F180" i="5"/>
  <c r="E180" i="5"/>
  <c r="E177" i="5" s="1"/>
  <c r="H289" i="9" s="1"/>
  <c r="D180" i="5"/>
  <c r="F179" i="5"/>
  <c r="F178" i="5"/>
  <c r="F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E87" i="5"/>
  <c r="F86" i="5"/>
  <c r="F85" i="5"/>
  <c r="F84" i="5"/>
  <c r="F83" i="5"/>
  <c r="F82" i="5"/>
  <c r="F81" i="5"/>
  <c r="F80" i="5"/>
  <c r="E79" i="5"/>
  <c r="E78" i="5" s="1"/>
  <c r="D79" i="5"/>
  <c r="F79" i="5" s="1"/>
  <c r="F77" i="5"/>
  <c r="F76" i="5"/>
  <c r="F75" i="5"/>
  <c r="F74" i="5"/>
  <c r="F73" i="5"/>
  <c r="F72" i="5"/>
  <c r="F71" i="5"/>
  <c r="E70" i="5"/>
  <c r="E69" i="5" s="1"/>
  <c r="E68" i="5" s="1"/>
  <c r="I21" i="3" s="1"/>
  <c r="D70" i="5"/>
  <c r="F70"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D593" i="4" s="1"/>
  <c r="F593" i="4" s="1"/>
  <c r="F611" i="4"/>
  <c r="F610" i="4"/>
  <c r="F609" i="4"/>
  <c r="F608" i="4"/>
  <c r="F607" i="4"/>
  <c r="F606" i="4"/>
  <c r="E605" i="4"/>
  <c r="D605" i="4"/>
  <c r="F605" i="4" s="1"/>
  <c r="F604" i="4"/>
  <c r="E603" i="4"/>
  <c r="H142" i="9" s="1"/>
  <c r="D603" i="4"/>
  <c r="G142" i="9" s="1"/>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E567" i="4" s="1"/>
  <c r="D561" i="1"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D459" i="4" s="1"/>
  <c r="F459"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F422" i="4" s="1"/>
  <c r="E418" i="4"/>
  <c r="D418" i="4"/>
  <c r="E417" i="4"/>
  <c r="D417" i="4"/>
  <c r="E416" i="4"/>
  <c r="E643" i="4" s="1"/>
  <c r="D416" i="4"/>
  <c r="D643" i="4" s="1"/>
  <c r="F411" i="4"/>
  <c r="F410" i="4"/>
  <c r="F409" i="4"/>
  <c r="F406" i="4"/>
  <c r="F405" i="4"/>
  <c r="F404" i="4"/>
  <c r="F403" i="4"/>
  <c r="E402" i="4"/>
  <c r="F402" i="4" s="1"/>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F356" i="4"/>
  <c r="E356" i="4"/>
  <c r="D356" i="4"/>
  <c r="F355" i="4"/>
  <c r="F354" i="4"/>
  <c r="F353" i="4"/>
  <c r="E352" i="4"/>
  <c r="E351" i="4" s="1"/>
  <c r="D352" i="4"/>
  <c r="F352" i="4" s="1"/>
  <c r="F349" i="4"/>
  <c r="F348" i="4"/>
  <c r="E348" i="4"/>
  <c r="D348" i="4"/>
  <c r="F347" i="4"/>
  <c r="F346" i="4"/>
  <c r="E345" i="4"/>
  <c r="D345" i="4"/>
  <c r="F345" i="4" s="1"/>
  <c r="E344" i="4"/>
  <c r="F343" i="4"/>
  <c r="F342" i="4"/>
  <c r="F341" i="4"/>
  <c r="F340" i="4"/>
  <c r="F339" i="4"/>
  <c r="E339" i="4"/>
  <c r="D339" i="4"/>
  <c r="F338" i="4"/>
  <c r="F337"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E263" i="4" s="1"/>
  <c r="D259" i="1" s="1"/>
  <c r="D264" i="4"/>
  <c r="F262" i="4"/>
  <c r="F261" i="4"/>
  <c r="F260" i="4"/>
  <c r="E259" i="4"/>
  <c r="D259" i="4"/>
  <c r="D252" i="4" s="1"/>
  <c r="F258" i="4"/>
  <c r="F257" i="4"/>
  <c r="F256" i="4"/>
  <c r="F255" i="4"/>
  <c r="F254" i="4"/>
  <c r="F253" i="4"/>
  <c r="E253" i="4"/>
  <c r="D253" i="4"/>
  <c r="E252"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9" i="4" s="1"/>
  <c r="F218" i="4"/>
  <c r="F217" i="4"/>
  <c r="E216" i="4"/>
  <c r="E215" i="4" s="1"/>
  <c r="D211" i="1" s="1"/>
  <c r="D216" i="4"/>
  <c r="F216" i="4" s="1"/>
  <c r="F214" i="4"/>
  <c r="F213" i="4"/>
  <c r="F212" i="4"/>
  <c r="F211" i="4"/>
  <c r="E210" i="4"/>
  <c r="D210" i="4"/>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F140" i="4" s="1"/>
  <c r="E139" i="4"/>
  <c r="F138" i="4"/>
  <c r="F137" i="4"/>
  <c r="F136" i="4"/>
  <c r="F135" i="4"/>
  <c r="F134" i="4"/>
  <c r="E134" i="4"/>
  <c r="D134" i="4"/>
  <c r="D133" i="4" s="1"/>
  <c r="F133" i="4" s="1"/>
  <c r="E133"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F51" i="4"/>
  <c r="E51" i="4"/>
  <c r="D51" i="4"/>
  <c r="F49" i="4"/>
  <c r="F48" i="4"/>
  <c r="F47" i="4"/>
  <c r="F46" i="4"/>
  <c r="E45" i="4"/>
  <c r="E44" i="4" s="1"/>
  <c r="D40" i="1"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G31" i="3"/>
  <c r="B31" i="3"/>
  <c r="I30" i="3"/>
  <c r="G30" i="3"/>
  <c r="B30" i="3"/>
  <c r="I29" i="3"/>
  <c r="G29" i="3"/>
  <c r="B29"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C1577" i="1"/>
  <c r="H1577" i="1" s="1"/>
  <c r="H1576" i="1"/>
  <c r="C1576" i="1"/>
  <c r="G1576" i="1" s="1"/>
  <c r="H1575" i="1"/>
  <c r="G1575" i="1"/>
  <c r="C1575" i="1"/>
  <c r="C1574" i="1"/>
  <c r="C1573" i="1"/>
  <c r="H1573" i="1" s="1"/>
  <c r="H1572" i="1"/>
  <c r="C1572" i="1"/>
  <c r="G1572" i="1" s="1"/>
  <c r="H1571" i="1"/>
  <c r="G1571" i="1"/>
  <c r="C1571" i="1"/>
  <c r="C1570" i="1"/>
  <c r="C1569" i="1"/>
  <c r="H1569" i="1" s="1"/>
  <c r="H1568" i="1"/>
  <c r="C1568" i="1"/>
  <c r="G1568" i="1" s="1"/>
  <c r="H1567" i="1"/>
  <c r="G1567" i="1"/>
  <c r="C1567" i="1"/>
  <c r="C1566" i="1"/>
  <c r="C1565" i="1"/>
  <c r="H1565" i="1" s="1"/>
  <c r="H1564" i="1"/>
  <c r="C1564" i="1"/>
  <c r="G1564" i="1" s="1"/>
  <c r="H1563" i="1"/>
  <c r="G1563" i="1"/>
  <c r="C1563" i="1"/>
  <c r="C1562" i="1"/>
  <c r="C1561" i="1"/>
  <c r="H1561" i="1" s="1"/>
  <c r="H1560" i="1"/>
  <c r="C1560" i="1"/>
  <c r="G1560" i="1" s="1"/>
  <c r="H1559" i="1"/>
  <c r="G1559" i="1"/>
  <c r="C1559" i="1"/>
  <c r="C1558" i="1"/>
  <c r="C1557" i="1"/>
  <c r="H1557" i="1" s="1"/>
  <c r="H1556" i="1"/>
  <c r="C1556" i="1"/>
  <c r="G1556" i="1" s="1"/>
  <c r="H1555" i="1"/>
  <c r="G1555" i="1"/>
  <c r="C1555" i="1"/>
  <c r="C1554" i="1"/>
  <c r="C1553" i="1"/>
  <c r="H1553" i="1" s="1"/>
  <c r="H1552" i="1"/>
  <c r="C1552" i="1"/>
  <c r="G1552" i="1" s="1"/>
  <c r="H1551" i="1"/>
  <c r="G1551" i="1"/>
  <c r="C1551" i="1"/>
  <c r="C1550" i="1"/>
  <c r="C1549" i="1"/>
  <c r="H1549" i="1" s="1"/>
  <c r="H1548" i="1"/>
  <c r="C1548" i="1"/>
  <c r="G1548" i="1" s="1"/>
  <c r="H1547" i="1"/>
  <c r="G1547" i="1"/>
  <c r="C1547" i="1"/>
  <c r="C1546" i="1"/>
  <c r="C1545" i="1"/>
  <c r="H1545" i="1" s="1"/>
  <c r="H1544" i="1"/>
  <c r="C1544" i="1"/>
  <c r="G1544" i="1" s="1"/>
  <c r="H1543" i="1"/>
  <c r="G1543" i="1"/>
  <c r="C1543" i="1"/>
  <c r="C1542" i="1"/>
  <c r="C1541" i="1"/>
  <c r="H1541" i="1" s="1"/>
  <c r="H1540" i="1"/>
  <c r="C1540" i="1"/>
  <c r="G1540" i="1" s="1"/>
  <c r="H1539" i="1"/>
  <c r="G1539" i="1"/>
  <c r="C1539" i="1"/>
  <c r="C1538" i="1"/>
  <c r="C1537" i="1"/>
  <c r="H1536" i="1"/>
  <c r="C1536" i="1"/>
  <c r="G1536" i="1" s="1"/>
  <c r="H1535" i="1"/>
  <c r="G1535" i="1"/>
  <c r="C1535" i="1"/>
  <c r="G1534" i="1"/>
  <c r="C1534" i="1"/>
  <c r="H1534" i="1" s="1"/>
  <c r="C1533" i="1"/>
  <c r="H1532" i="1"/>
  <c r="C1532" i="1"/>
  <c r="G1532" i="1" s="1"/>
  <c r="C1531" i="1"/>
  <c r="H1531" i="1" s="1"/>
  <c r="C1530" i="1"/>
  <c r="H1530" i="1" s="1"/>
  <c r="C1529" i="1"/>
  <c r="H1528" i="1"/>
  <c r="C1528" i="1"/>
  <c r="G1528" i="1" s="1"/>
  <c r="H1527" i="1"/>
  <c r="G1527" i="1"/>
  <c r="C1527" i="1"/>
  <c r="G1526" i="1"/>
  <c r="C1526" i="1"/>
  <c r="H1526" i="1" s="1"/>
  <c r="C1525" i="1"/>
  <c r="H1523" i="1"/>
  <c r="G1523" i="1"/>
  <c r="C1523" i="1"/>
  <c r="C1522" i="1"/>
  <c r="H1522" i="1" s="1"/>
  <c r="C1521" i="1"/>
  <c r="H1520" i="1"/>
  <c r="C1520" i="1"/>
  <c r="G1520" i="1" s="1"/>
  <c r="H1519" i="1"/>
  <c r="G1519" i="1"/>
  <c r="C1519" i="1"/>
  <c r="H1516" i="1"/>
  <c r="C1516" i="1"/>
  <c r="G1516" i="1" s="1"/>
  <c r="H1515" i="1"/>
  <c r="G1515" i="1"/>
  <c r="C1515" i="1"/>
  <c r="G1514" i="1"/>
  <c r="C1514" i="1"/>
  <c r="H1514" i="1" s="1"/>
  <c r="G1513" i="1"/>
  <c r="C1513" i="1"/>
  <c r="H1513" i="1" s="1"/>
  <c r="H1512" i="1"/>
  <c r="C1512" i="1"/>
  <c r="G1512" i="1" s="1"/>
  <c r="H1511" i="1"/>
  <c r="G1511" i="1"/>
  <c r="C1511" i="1"/>
  <c r="G1510" i="1"/>
  <c r="C1510" i="1"/>
  <c r="H1510" i="1" s="1"/>
  <c r="C1509" i="1"/>
  <c r="H1509" i="1" s="1"/>
  <c r="C1508" i="1"/>
  <c r="G1508" i="1" s="1"/>
  <c r="C1507" i="1"/>
  <c r="H1507" i="1" s="1"/>
  <c r="G1506" i="1"/>
  <c r="C1506" i="1"/>
  <c r="H1506" i="1" s="1"/>
  <c r="C1505" i="1"/>
  <c r="H1505" i="1" s="1"/>
  <c r="C1504" i="1"/>
  <c r="G1504" i="1" s="1"/>
  <c r="H1503" i="1"/>
  <c r="C1503" i="1"/>
  <c r="G1503" i="1" s="1"/>
  <c r="H1502" i="1"/>
  <c r="C1502" i="1"/>
  <c r="G1502" i="1" s="1"/>
  <c r="H1500" i="1"/>
  <c r="C1500" i="1"/>
  <c r="G1500" i="1" s="1"/>
  <c r="C1498" i="1"/>
  <c r="H1498" i="1" s="1"/>
  <c r="G1497" i="1"/>
  <c r="C1497" i="1"/>
  <c r="H1497" i="1" s="1"/>
  <c r="C1496" i="1"/>
  <c r="G1496" i="1" s="1"/>
  <c r="H1495" i="1"/>
  <c r="G1495" i="1"/>
  <c r="C1495" i="1"/>
  <c r="H1494" i="1"/>
  <c r="G1494" i="1"/>
  <c r="C1494" i="1"/>
  <c r="C1493" i="1"/>
  <c r="H1493" i="1" s="1"/>
  <c r="C1492" i="1"/>
  <c r="G1492" i="1" s="1"/>
  <c r="C1491" i="1"/>
  <c r="H1491" i="1" s="1"/>
  <c r="C1490" i="1"/>
  <c r="H1490" i="1" s="1"/>
  <c r="G1489" i="1"/>
  <c r="C1489" i="1"/>
  <c r="H1489" i="1" s="1"/>
  <c r="C1488" i="1"/>
  <c r="G1488" i="1" s="1"/>
  <c r="C1487" i="1"/>
  <c r="H1487" i="1" s="1"/>
  <c r="C1486" i="1"/>
  <c r="G1486" i="1" s="1"/>
  <c r="C1485" i="1"/>
  <c r="H1485" i="1" s="1"/>
  <c r="C1484" i="1"/>
  <c r="G1484" i="1" s="1"/>
  <c r="C1483" i="1"/>
  <c r="H1483" i="1" s="1"/>
  <c r="C1482" i="1"/>
  <c r="H1482" i="1" s="1"/>
  <c r="C1480" i="1"/>
  <c r="H1480" i="1" s="1"/>
  <c r="H1479" i="1"/>
  <c r="D1479" i="1"/>
  <c r="C1479" i="1"/>
  <c r="G1479" i="1" s="1"/>
  <c r="I1479" i="1" s="1"/>
  <c r="D1478" i="1"/>
  <c r="G1478" i="1" s="1"/>
  <c r="C1478" i="1"/>
  <c r="H1478" i="1" s="1"/>
  <c r="H1477" i="1"/>
  <c r="D1477" i="1"/>
  <c r="C1477" i="1"/>
  <c r="G1477" i="1" s="1"/>
  <c r="I1477" i="1" s="1"/>
  <c r="D1476" i="1"/>
  <c r="H1476" i="1" s="1"/>
  <c r="C1476" i="1"/>
  <c r="D1475" i="1"/>
  <c r="H1475" i="1" s="1"/>
  <c r="C1475" i="1"/>
  <c r="H1474" i="1"/>
  <c r="D1474" i="1"/>
  <c r="C1474" i="1"/>
  <c r="G1474" i="1" s="1"/>
  <c r="I1474" i="1" s="1"/>
  <c r="D1473" i="1"/>
  <c r="H1473" i="1" s="1"/>
  <c r="C1473" i="1"/>
  <c r="H1472" i="1"/>
  <c r="D1472" i="1"/>
  <c r="C1472" i="1"/>
  <c r="G1472" i="1" s="1"/>
  <c r="I1472" i="1" s="1"/>
  <c r="J1471" i="1"/>
  <c r="D1471" i="1"/>
  <c r="H1471" i="1" s="1"/>
  <c r="C1471" i="1"/>
  <c r="D1470" i="1"/>
  <c r="H1470" i="1" s="1"/>
  <c r="C1470" i="1"/>
  <c r="D1469" i="1"/>
  <c r="H1469" i="1" s="1"/>
  <c r="C1469" i="1"/>
  <c r="H1468" i="1"/>
  <c r="D1468" i="1"/>
  <c r="C1468" i="1"/>
  <c r="G1468" i="1" s="1"/>
  <c r="I1468" i="1" s="1"/>
  <c r="D1467" i="1"/>
  <c r="H1467" i="1" s="1"/>
  <c r="C1467" i="1"/>
  <c r="H1466" i="1"/>
  <c r="D1466" i="1"/>
  <c r="C1466" i="1"/>
  <c r="G1466" i="1" s="1"/>
  <c r="I1466" i="1" s="1"/>
  <c r="D1465" i="1"/>
  <c r="H1465" i="1" s="1"/>
  <c r="C1465" i="1"/>
  <c r="H1464" i="1"/>
  <c r="D1464" i="1"/>
  <c r="C1464" i="1"/>
  <c r="G1464" i="1" s="1"/>
  <c r="I1464" i="1" s="1"/>
  <c r="D1463" i="1"/>
  <c r="H1463" i="1" s="1"/>
  <c r="C1463" i="1"/>
  <c r="H1462" i="1"/>
  <c r="D1462" i="1"/>
  <c r="C1462" i="1"/>
  <c r="G1462" i="1" s="1"/>
  <c r="I1462" i="1" s="1"/>
  <c r="H1461" i="1"/>
  <c r="D1461" i="1"/>
  <c r="C1461" i="1"/>
  <c r="G1461" i="1" s="1"/>
  <c r="D1460" i="1"/>
  <c r="H1460" i="1" s="1"/>
  <c r="C1460" i="1"/>
  <c r="H1459" i="1"/>
  <c r="D1459" i="1"/>
  <c r="C1459" i="1"/>
  <c r="G1459" i="1" s="1"/>
  <c r="I1459" i="1" s="1"/>
  <c r="J1458" i="1"/>
  <c r="D1458" i="1"/>
  <c r="G1458" i="1" s="1"/>
  <c r="I1458" i="1" s="1"/>
  <c r="C1458" i="1"/>
  <c r="H1458" i="1" s="1"/>
  <c r="H1457" i="1"/>
  <c r="D1457" i="1"/>
  <c r="C1457" i="1"/>
  <c r="G1457" i="1" s="1"/>
  <c r="I1457" i="1" s="1"/>
  <c r="J1456" i="1"/>
  <c r="D1456" i="1"/>
  <c r="G1456" i="1" s="1"/>
  <c r="C1456" i="1"/>
  <c r="H1456" i="1" s="1"/>
  <c r="H1455" i="1"/>
  <c r="D1455" i="1"/>
  <c r="C1455" i="1"/>
  <c r="G1455" i="1" s="1"/>
  <c r="I1455" i="1" s="1"/>
  <c r="H1454" i="1"/>
  <c r="D1454" i="1"/>
  <c r="C1454" i="1"/>
  <c r="G1454" i="1" s="1"/>
  <c r="H1453" i="1"/>
  <c r="D1453" i="1"/>
  <c r="C1453" i="1"/>
  <c r="G1453" i="1" s="1"/>
  <c r="D1452" i="1"/>
  <c r="J1452" i="1" s="1"/>
  <c r="C1452" i="1"/>
  <c r="H1452" i="1" s="1"/>
  <c r="H1451" i="1"/>
  <c r="D1451" i="1"/>
  <c r="C1451" i="1"/>
  <c r="G1451" i="1" s="1"/>
  <c r="I1451" i="1" s="1"/>
  <c r="D1450" i="1"/>
  <c r="H1450" i="1" s="1"/>
  <c r="C1450" i="1"/>
  <c r="H1449" i="1"/>
  <c r="D1449" i="1"/>
  <c r="C1449" i="1"/>
  <c r="G1449" i="1" s="1"/>
  <c r="I1449" i="1" s="1"/>
  <c r="D1448" i="1"/>
  <c r="H1448" i="1" s="1"/>
  <c r="C1448" i="1"/>
  <c r="H1447" i="1"/>
  <c r="D1447" i="1"/>
  <c r="C1447" i="1"/>
  <c r="G1447" i="1" s="1"/>
  <c r="I1447" i="1" s="1"/>
  <c r="D1446" i="1"/>
  <c r="H1446" i="1" s="1"/>
  <c r="C1446" i="1"/>
  <c r="G1445" i="1"/>
  <c r="D1445" i="1"/>
  <c r="C1445" i="1"/>
  <c r="J1445" i="1" s="1"/>
  <c r="D1444" i="1"/>
  <c r="C1444" i="1"/>
  <c r="H1444" i="1" s="1"/>
  <c r="G1443" i="1"/>
  <c r="D1443" i="1"/>
  <c r="C1443" i="1"/>
  <c r="J1443" i="1" s="1"/>
  <c r="D1442" i="1"/>
  <c r="C1442" i="1"/>
  <c r="H1442" i="1" s="1"/>
  <c r="G1441" i="1"/>
  <c r="D1441" i="1"/>
  <c r="C1441" i="1"/>
  <c r="J1441" i="1" s="1"/>
  <c r="D1440" i="1"/>
  <c r="C1440" i="1"/>
  <c r="H1440" i="1" s="1"/>
  <c r="G1439" i="1"/>
  <c r="D1439" i="1"/>
  <c r="C1439" i="1"/>
  <c r="J1439" i="1" s="1"/>
  <c r="G1438" i="1"/>
  <c r="D1438" i="1"/>
  <c r="C1438" i="1"/>
  <c r="H1438" i="1" s="1"/>
  <c r="H1437" i="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D961" i="1"/>
  <c r="H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D823" i="1"/>
  <c r="G823" i="1" s="1"/>
  <c r="C823" i="1"/>
  <c r="G822" i="1"/>
  <c r="D822" i="1"/>
  <c r="C822" i="1"/>
  <c r="D821" i="1"/>
  <c r="C821" i="1"/>
  <c r="G821" i="1" s="1"/>
  <c r="H820" i="1"/>
  <c r="G820" i="1"/>
  <c r="D820" i="1"/>
  <c r="C820" i="1"/>
  <c r="H819" i="1"/>
  <c r="G819" i="1"/>
  <c r="D819" i="1"/>
  <c r="C819" i="1"/>
  <c r="H818" i="1"/>
  <c r="G818" i="1"/>
  <c r="D818" i="1"/>
  <c r="C818" i="1"/>
  <c r="D817" i="1"/>
  <c r="C817" i="1"/>
  <c r="G817" i="1" s="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D766" i="1"/>
  <c r="C766" i="1"/>
  <c r="G766" i="1" s="1"/>
  <c r="H765" i="1"/>
  <c r="G765" i="1"/>
  <c r="D765" i="1"/>
  <c r="C765" i="1"/>
  <c r="H764" i="1"/>
  <c r="G764" i="1"/>
  <c r="D764" i="1"/>
  <c r="C764" i="1"/>
  <c r="H763" i="1"/>
  <c r="G763" i="1"/>
  <c r="D763" i="1"/>
  <c r="C763" i="1"/>
  <c r="H762" i="1"/>
  <c r="G762" i="1"/>
  <c r="D762" i="1"/>
  <c r="C762" i="1"/>
  <c r="H761" i="1"/>
  <c r="G761" i="1"/>
  <c r="D761" i="1"/>
  <c r="C761" i="1"/>
  <c r="H760" i="1"/>
  <c r="G760" i="1"/>
  <c r="D760" i="1"/>
  <c r="C760" i="1"/>
  <c r="G759" i="1"/>
  <c r="D759" i="1"/>
  <c r="H759" i="1" s="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D732" i="1"/>
  <c r="G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C711" i="1"/>
  <c r="H710" i="1"/>
  <c r="G710" i="1"/>
  <c r="D710" i="1"/>
  <c r="C710" i="1"/>
  <c r="H709" i="1"/>
  <c r="G709" i="1"/>
  <c r="D709" i="1"/>
  <c r="C709" i="1"/>
  <c r="H708" i="1"/>
  <c r="G708" i="1"/>
  <c r="D708" i="1"/>
  <c r="C708" i="1"/>
  <c r="H707" i="1"/>
  <c r="G707" i="1"/>
  <c r="D707" i="1"/>
  <c r="C707" i="1"/>
  <c r="H706" i="1"/>
  <c r="G706" i="1"/>
  <c r="D706" i="1"/>
  <c r="C706" i="1"/>
  <c r="D705" i="1"/>
  <c r="C705" i="1"/>
  <c r="G705" i="1" s="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H654" i="1" s="1"/>
  <c r="C654" i="1"/>
  <c r="D653" i="1"/>
  <c r="C653" i="1"/>
  <c r="H652" i="1"/>
  <c r="G652" i="1"/>
  <c r="D652" i="1"/>
  <c r="C652" i="1"/>
  <c r="D651" i="1"/>
  <c r="H651" i="1" s="1"/>
  <c r="C651" i="1"/>
  <c r="H650" i="1"/>
  <c r="G650" i="1"/>
  <c r="D650" i="1"/>
  <c r="C650" i="1"/>
  <c r="H649" i="1"/>
  <c r="G649" i="1"/>
  <c r="D649" i="1"/>
  <c r="C649" i="1"/>
  <c r="D648" i="1"/>
  <c r="H648" i="1" s="1"/>
  <c r="C648" i="1"/>
  <c r="H647" i="1"/>
  <c r="G647" i="1"/>
  <c r="D647" i="1"/>
  <c r="C647" i="1"/>
  <c r="D646" i="1"/>
  <c r="C646" i="1"/>
  <c r="D645" i="1"/>
  <c r="C645" i="1"/>
  <c r="D644" i="1"/>
  <c r="C644" i="1"/>
  <c r="H644" i="1" s="1"/>
  <c r="D643" i="1"/>
  <c r="C643" i="1"/>
  <c r="D642" i="1"/>
  <c r="C642" i="1"/>
  <c r="H641" i="1"/>
  <c r="G641" i="1"/>
  <c r="D641" i="1"/>
  <c r="C641" i="1"/>
  <c r="D637"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D613" i="1"/>
  <c r="G613" i="1" s="1"/>
  <c r="C613" i="1"/>
  <c r="H612" i="1"/>
  <c r="G612" i="1"/>
  <c r="D612" i="1"/>
  <c r="C612" i="1"/>
  <c r="D611" i="1"/>
  <c r="G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G587" i="1"/>
  <c r="D587" i="1"/>
  <c r="H587" i="1" s="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C413" i="1"/>
  <c r="D412" i="1"/>
  <c r="H412" i="1" s="1"/>
  <c r="C412" i="1"/>
  <c r="D411" i="1"/>
  <c r="H411" i="1" s="1"/>
  <c r="C411" i="1"/>
  <c r="D406" i="1"/>
  <c r="H406" i="1" s="1"/>
  <c r="C406" i="1"/>
  <c r="H405" i="1"/>
  <c r="G405" i="1"/>
  <c r="D405" i="1"/>
  <c r="C405" i="1"/>
  <c r="H404" i="1"/>
  <c r="G404" i="1"/>
  <c r="D404" i="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D389" i="1"/>
  <c r="G389" i="1" s="1"/>
  <c r="C389" i="1"/>
  <c r="H388" i="1"/>
  <c r="G388" i="1"/>
  <c r="D388" i="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0" i="1"/>
  <c r="G370" i="1"/>
  <c r="D370" i="1"/>
  <c r="C370" i="1"/>
  <c r="H369" i="1"/>
  <c r="G369" i="1"/>
  <c r="D369" i="1"/>
  <c r="C369" i="1"/>
  <c r="H368" i="1"/>
  <c r="G368" i="1"/>
  <c r="D368" i="1"/>
  <c r="C368" i="1"/>
  <c r="H367" i="1"/>
  <c r="G367" i="1"/>
  <c r="D367" i="1"/>
  <c r="C367" i="1"/>
  <c r="H366" i="1"/>
  <c r="G366" i="1"/>
  <c r="D366" i="1"/>
  <c r="C366" i="1"/>
  <c r="D365" i="1"/>
  <c r="C365" i="1"/>
  <c r="D364" i="1"/>
  <c r="C364" i="1"/>
  <c r="D363" i="1"/>
  <c r="H363" i="1" s="1"/>
  <c r="C363" i="1"/>
  <c r="D362" i="1"/>
  <c r="C362" i="1"/>
  <c r="D361" i="1"/>
  <c r="C361" i="1"/>
  <c r="H360" i="1"/>
  <c r="G360" i="1"/>
  <c r="D360" i="1"/>
  <c r="C360" i="1"/>
  <c r="D359" i="1"/>
  <c r="C359" i="1"/>
  <c r="H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D332" i="1"/>
  <c r="C332"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H308" i="1" s="1"/>
  <c r="D307" i="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H296" i="1" s="1"/>
  <c r="C296" i="1"/>
  <c r="G296" i="1" s="1"/>
  <c r="D295" i="1"/>
  <c r="H295" i="1" s="1"/>
  <c r="C295" i="1"/>
  <c r="H292" i="1"/>
  <c r="G292" i="1"/>
  <c r="D292" i="1"/>
  <c r="C292" i="1"/>
  <c r="H291" i="1"/>
  <c r="G291" i="1"/>
  <c r="D291" i="1"/>
  <c r="C291" i="1"/>
  <c r="D290" i="1"/>
  <c r="C290" i="1"/>
  <c r="H289" i="1"/>
  <c r="G289" i="1"/>
  <c r="D289" i="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G275" i="1"/>
  <c r="D275" i="1"/>
  <c r="H275" i="1" s="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C262" i="1"/>
  <c r="G262" i="1" s="1"/>
  <c r="H261" i="1"/>
  <c r="D261" i="1"/>
  <c r="G261" i="1" s="1"/>
  <c r="C261" i="1"/>
  <c r="D260" i="1"/>
  <c r="C260" i="1"/>
  <c r="H258" i="1"/>
  <c r="G258" i="1"/>
  <c r="D258" i="1"/>
  <c r="C258" i="1"/>
  <c r="D257" i="1"/>
  <c r="H257" i="1" s="1"/>
  <c r="C257" i="1"/>
  <c r="D256" i="1"/>
  <c r="G256" i="1" s="1"/>
  <c r="C256"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C237"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D228" i="1"/>
  <c r="G228" i="1" s="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D214" i="1"/>
  <c r="C214" i="1"/>
  <c r="H213" i="1"/>
  <c r="G213" i="1"/>
  <c r="D213" i="1"/>
  <c r="C213" i="1"/>
  <c r="D212" i="1"/>
  <c r="C212" i="1"/>
  <c r="D210" i="1"/>
  <c r="C210" i="1"/>
  <c r="H210" i="1" s="1"/>
  <c r="H209" i="1"/>
  <c r="G209" i="1"/>
  <c r="D209" i="1"/>
  <c r="C209" i="1"/>
  <c r="H208" i="1"/>
  <c r="G208" i="1"/>
  <c r="D208" i="1"/>
  <c r="C208" i="1"/>
  <c r="D207" i="1"/>
  <c r="H207" i="1" s="1"/>
  <c r="C207" i="1"/>
  <c r="D206" i="1"/>
  <c r="C206" i="1"/>
  <c r="H205" i="1"/>
  <c r="G205" i="1"/>
  <c r="D205" i="1"/>
  <c r="C205" i="1"/>
  <c r="H204" i="1"/>
  <c r="G204" i="1"/>
  <c r="D204" i="1"/>
  <c r="C204" i="1"/>
  <c r="H203" i="1"/>
  <c r="G203" i="1"/>
  <c r="D203" i="1"/>
  <c r="C203" i="1"/>
  <c r="H202" i="1"/>
  <c r="G202" i="1"/>
  <c r="D202" i="1"/>
  <c r="C202" i="1"/>
  <c r="H201" i="1"/>
  <c r="G201" i="1"/>
  <c r="D201" i="1"/>
  <c r="C201" i="1"/>
  <c r="D200" i="1"/>
  <c r="H200" i="1" s="1"/>
  <c r="C200" i="1"/>
  <c r="H199" i="1"/>
  <c r="G199" i="1"/>
  <c r="D199" i="1"/>
  <c r="C199" i="1"/>
  <c r="D198" i="1"/>
  <c r="H198" i="1" s="1"/>
  <c r="C198" i="1"/>
  <c r="H197" i="1"/>
  <c r="G197" i="1"/>
  <c r="D197" i="1"/>
  <c r="C197" i="1"/>
  <c r="H196" i="1"/>
  <c r="G196" i="1"/>
  <c r="D196" i="1"/>
  <c r="C196" i="1"/>
  <c r="H195" i="1"/>
  <c r="G195" i="1"/>
  <c r="D195" i="1"/>
  <c r="C195" i="1"/>
  <c r="H194" i="1"/>
  <c r="G194" i="1"/>
  <c r="D194" i="1"/>
  <c r="C194" i="1"/>
  <c r="H193" i="1"/>
  <c r="G193" i="1"/>
  <c r="D193" i="1"/>
  <c r="C193" i="1"/>
  <c r="D192" i="1"/>
  <c r="H191" i="1"/>
  <c r="D191" i="1"/>
  <c r="G191" i="1" s="1"/>
  <c r="C191" i="1"/>
  <c r="H190" i="1"/>
  <c r="G190" i="1"/>
  <c r="D190" i="1"/>
  <c r="C190" i="1"/>
  <c r="D189" i="1"/>
  <c r="G189" i="1" s="1"/>
  <c r="C189" i="1"/>
  <c r="D188" i="1"/>
  <c r="H188" i="1" s="1"/>
  <c r="C188" i="1"/>
  <c r="D187" i="1"/>
  <c r="G187" i="1" s="1"/>
  <c r="C187" i="1"/>
  <c r="G186" i="1"/>
  <c r="D186" i="1"/>
  <c r="H186" i="1" s="1"/>
  <c r="C186" i="1"/>
  <c r="D185" i="1"/>
  <c r="G185" i="1" s="1"/>
  <c r="C185" i="1"/>
  <c r="D184" i="1"/>
  <c r="H184" i="1" s="1"/>
  <c r="C184" i="1"/>
  <c r="H183" i="1"/>
  <c r="G183" i="1"/>
  <c r="D183" i="1"/>
  <c r="C183" i="1"/>
  <c r="D182" i="1"/>
  <c r="H182" i="1" s="1"/>
  <c r="C182" i="1"/>
  <c r="D181" i="1"/>
  <c r="H181" i="1" s="1"/>
  <c r="C181" i="1"/>
  <c r="G180" i="1"/>
  <c r="D180" i="1"/>
  <c r="H180" i="1" s="1"/>
  <c r="C180" i="1"/>
  <c r="H179" i="1"/>
  <c r="G179" i="1"/>
  <c r="D179" i="1"/>
  <c r="C179" i="1"/>
  <c r="H178" i="1"/>
  <c r="D178" i="1"/>
  <c r="G178" i="1" s="1"/>
  <c r="C178" i="1"/>
  <c r="D177" i="1"/>
  <c r="H177" i="1" s="1"/>
  <c r="C177" i="1"/>
  <c r="D176" i="1"/>
  <c r="H176" i="1" s="1"/>
  <c r="C176" i="1"/>
  <c r="D175" i="1"/>
  <c r="G175" i="1" s="1"/>
  <c r="C175" i="1"/>
  <c r="D174" i="1"/>
  <c r="C174" i="1"/>
  <c r="D173" i="1"/>
  <c r="C173" i="1"/>
  <c r="D172" i="1"/>
  <c r="G172" i="1" s="1"/>
  <c r="C172" i="1"/>
  <c r="H171" i="1"/>
  <c r="G171" i="1"/>
  <c r="D171" i="1"/>
  <c r="C171" i="1"/>
  <c r="D170" i="1"/>
  <c r="G170" i="1" s="1"/>
  <c r="C170" i="1"/>
  <c r="D169" i="1"/>
  <c r="C169" i="1"/>
  <c r="D168" i="1"/>
  <c r="C168" i="1"/>
  <c r="H168" i="1" s="1"/>
  <c r="H167" i="1"/>
  <c r="G167" i="1"/>
  <c r="D167" i="1"/>
  <c r="C167" i="1"/>
  <c r="D166" i="1"/>
  <c r="C166" i="1"/>
  <c r="D165" i="1"/>
  <c r="C165" i="1"/>
  <c r="H165" i="1" s="1"/>
  <c r="H164" i="1"/>
  <c r="G164" i="1"/>
  <c r="D164" i="1"/>
  <c r="C164" i="1"/>
  <c r="D163" i="1"/>
  <c r="C163" i="1"/>
  <c r="H162" i="1"/>
  <c r="G162" i="1"/>
  <c r="D162" i="1"/>
  <c r="C162" i="1"/>
  <c r="D161" i="1"/>
  <c r="C161" i="1"/>
  <c r="D160" i="1"/>
  <c r="C160" i="1"/>
  <c r="H158" i="1"/>
  <c r="G158" i="1"/>
  <c r="D158" i="1"/>
  <c r="C158" i="1"/>
  <c r="D157" i="1"/>
  <c r="H157" i="1" s="1"/>
  <c r="C157" i="1"/>
  <c r="D156" i="1"/>
  <c r="H156" i="1" s="1"/>
  <c r="C156" i="1"/>
  <c r="D155" i="1"/>
  <c r="H155" i="1" s="1"/>
  <c r="C155" i="1"/>
  <c r="D154" i="1"/>
  <c r="G154" i="1" s="1"/>
  <c r="C154" i="1"/>
  <c r="H153" i="1"/>
  <c r="G153" i="1"/>
  <c r="D153" i="1"/>
  <c r="C153" i="1"/>
  <c r="H152" i="1"/>
  <c r="G152" i="1"/>
  <c r="D152" i="1"/>
  <c r="C152" i="1"/>
  <c r="H151" i="1"/>
  <c r="G151" i="1"/>
  <c r="D151" i="1"/>
  <c r="C151" i="1"/>
  <c r="D150" i="1"/>
  <c r="C150" i="1"/>
  <c r="G150" i="1" s="1"/>
  <c r="D149" i="1"/>
  <c r="C149" i="1"/>
  <c r="D148" i="1"/>
  <c r="D146" i="1"/>
  <c r="C146" i="1"/>
  <c r="G146" i="1" s="1"/>
  <c r="D145" i="1"/>
  <c r="C145" i="1"/>
  <c r="G145" i="1" s="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D125" i="1"/>
  <c r="C125" i="1"/>
  <c r="D124" i="1"/>
  <c r="G124" i="1" s="1"/>
  <c r="C124" i="1"/>
  <c r="D123" i="1"/>
  <c r="H123" i="1" s="1"/>
  <c r="C123" i="1"/>
  <c r="H122" i="1"/>
  <c r="G122" i="1"/>
  <c r="D122" i="1"/>
  <c r="C122" i="1"/>
  <c r="H121" i="1"/>
  <c r="D121" i="1"/>
  <c r="G121" i="1" s="1"/>
  <c r="C121" i="1"/>
  <c r="H119" i="1"/>
  <c r="G119" i="1"/>
  <c r="D119" i="1"/>
  <c r="C119" i="1"/>
  <c r="D118" i="1"/>
  <c r="C118" i="1"/>
  <c r="D117" i="1"/>
  <c r="C117" i="1"/>
  <c r="H117" i="1" s="1"/>
  <c r="D116" i="1"/>
  <c r="C116" i="1"/>
  <c r="H115" i="1"/>
  <c r="G115" i="1"/>
  <c r="D115" i="1"/>
  <c r="C115" i="1"/>
  <c r="H114" i="1"/>
  <c r="G114" i="1"/>
  <c r="D114" i="1"/>
  <c r="C114" i="1"/>
  <c r="H113" i="1"/>
  <c r="G113" i="1"/>
  <c r="D113" i="1"/>
  <c r="C113" i="1"/>
  <c r="H112" i="1"/>
  <c r="G112" i="1"/>
  <c r="D112" i="1"/>
  <c r="C112" i="1"/>
  <c r="D111" i="1"/>
  <c r="C111" i="1"/>
  <c r="D110" i="1"/>
  <c r="C110" i="1"/>
  <c r="H109" i="1"/>
  <c r="G109" i="1"/>
  <c r="D109" i="1"/>
  <c r="C109" i="1"/>
  <c r="D108" i="1"/>
  <c r="C108" i="1"/>
  <c r="D107" i="1"/>
  <c r="G107" i="1" s="1"/>
  <c r="C107" i="1"/>
  <c r="H106" i="1"/>
  <c r="G106" i="1"/>
  <c r="D106" i="1"/>
  <c r="C106" i="1"/>
  <c r="D105" i="1"/>
  <c r="H105" i="1" s="1"/>
  <c r="C105" i="1"/>
  <c r="H104" i="1"/>
  <c r="G104" i="1"/>
  <c r="D104" i="1"/>
  <c r="C104"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2" i="1"/>
  <c r="G92" i="1"/>
  <c r="D92" i="1"/>
  <c r="C92" i="1"/>
  <c r="H91" i="1"/>
  <c r="G91" i="1"/>
  <c r="D91" i="1"/>
  <c r="C91" i="1"/>
  <c r="D90" i="1"/>
  <c r="C90" i="1"/>
  <c r="D89" i="1"/>
  <c r="C89" i="1"/>
  <c r="D88" i="1"/>
  <c r="C88" i="1"/>
  <c r="D87" i="1"/>
  <c r="C87" i="1"/>
  <c r="H86" i="1"/>
  <c r="G86" i="1"/>
  <c r="D86" i="1"/>
  <c r="C86" i="1"/>
  <c r="H85" i="1"/>
  <c r="G85" i="1"/>
  <c r="D85" i="1"/>
  <c r="C85" i="1"/>
  <c r="H84" i="1"/>
  <c r="G84" i="1"/>
  <c r="D84" i="1"/>
  <c r="C84" i="1"/>
  <c r="H83" i="1"/>
  <c r="G83" i="1"/>
  <c r="D83" i="1"/>
  <c r="C83" i="1"/>
  <c r="H82" i="1"/>
  <c r="G82" i="1"/>
  <c r="D82" i="1"/>
  <c r="C82" i="1"/>
  <c r="D81" i="1"/>
  <c r="C81" i="1"/>
  <c r="H80" i="1"/>
  <c r="G80" i="1"/>
  <c r="D80" i="1"/>
  <c r="C80" i="1"/>
  <c r="D79" i="1"/>
  <c r="H79" i="1" s="1"/>
  <c r="C79" i="1"/>
  <c r="G79" i="1" s="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C29" i="1"/>
  <c r="H29" i="1" s="1"/>
  <c r="H28" i="1"/>
  <c r="G28" i="1"/>
  <c r="D28" i="1"/>
  <c r="C28" i="1"/>
  <c r="D27" i="1"/>
  <c r="G27" i="1" s="1"/>
  <c r="C27" i="1"/>
  <c r="H26" i="1"/>
  <c r="G26" i="1"/>
  <c r="D26" i="1"/>
  <c r="C26" i="1"/>
  <c r="D25" i="1"/>
  <c r="H24" i="1"/>
  <c r="G24" i="1"/>
  <c r="D24" i="1"/>
  <c r="C24" i="1"/>
  <c r="D23" i="1"/>
  <c r="C23" i="1"/>
  <c r="H22" i="1"/>
  <c r="G22" i="1"/>
  <c r="D22" i="1"/>
  <c r="C22" i="1"/>
  <c r="H21" i="1"/>
  <c r="G21" i="1"/>
  <c r="D21" i="1"/>
  <c r="C21" i="1"/>
  <c r="D20" i="1"/>
  <c r="C20"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G11" i="1" s="1"/>
  <c r="C11" i="1"/>
  <c r="H10" i="1"/>
  <c r="G10" i="1"/>
  <c r="D10" i="1"/>
  <c r="C10" i="1"/>
  <c r="H9" i="1"/>
  <c r="G9" i="1"/>
  <c r="D9" i="1"/>
  <c r="C9" i="1"/>
  <c r="D8" i="1"/>
  <c r="H8" i="1" s="1"/>
  <c r="C8" i="1"/>
  <c r="D7" i="1"/>
  <c r="G7" i="1" s="1"/>
  <c r="C7" i="1"/>
  <c r="D6" i="1"/>
  <c r="C6" i="1"/>
  <c r="D5" i="1"/>
  <c r="C5" i="1"/>
  <c r="G5" i="1" s="1"/>
  <c r="D4" i="1"/>
  <c r="C4" i="1"/>
  <c r="H1580" i="1" l="1"/>
  <c r="G1531" i="1"/>
  <c r="G1530" i="1"/>
  <c r="E284" i="9"/>
  <c r="B284" i="9" s="1"/>
  <c r="G631" i="1"/>
  <c r="D24" i="8"/>
  <c r="C1499" i="1" s="1"/>
  <c r="H1499" i="1" s="1"/>
  <c r="G1509" i="1"/>
  <c r="C1501" i="1"/>
  <c r="H1501" i="1" s="1"/>
  <c r="H1508" i="1"/>
  <c r="G1507" i="1"/>
  <c r="G1505" i="1"/>
  <c r="H1504" i="1"/>
  <c r="H1492" i="1"/>
  <c r="G1491" i="1"/>
  <c r="G1487" i="1"/>
  <c r="H1486" i="1"/>
  <c r="G1481" i="1"/>
  <c r="H1481" i="1"/>
  <c r="H1484" i="1"/>
  <c r="G1480" i="1"/>
  <c r="H236" i="1"/>
  <c r="H237" i="1"/>
  <c r="E224" i="4"/>
  <c r="D220" i="1" s="1"/>
  <c r="F240" i="4"/>
  <c r="G648" i="1"/>
  <c r="G646" i="1"/>
  <c r="G961" i="1"/>
  <c r="H822" i="1"/>
  <c r="E69" i="9"/>
  <c r="B69" i="9" s="1"/>
  <c r="G718" i="1"/>
  <c r="G711" i="1"/>
  <c r="E40" i="9"/>
  <c r="B40" i="9" s="1"/>
  <c r="F216" i="9"/>
  <c r="B216" i="9" s="1"/>
  <c r="G654" i="1"/>
  <c r="G653" i="1"/>
  <c r="G651" i="1"/>
  <c r="F652" i="4"/>
  <c r="H643" i="1"/>
  <c r="G645" i="1"/>
  <c r="G642" i="1"/>
  <c r="G406" i="1"/>
  <c r="F418" i="4"/>
  <c r="G413" i="1"/>
  <c r="G290" i="1"/>
  <c r="F416" i="4"/>
  <c r="G412" i="1"/>
  <c r="E644" i="4"/>
  <c r="D638" i="1" s="1"/>
  <c r="G411" i="1"/>
  <c r="F643" i="4"/>
  <c r="H611" i="1"/>
  <c r="E153" i="9"/>
  <c r="B153" i="9" s="1"/>
  <c r="G398" i="1"/>
  <c r="G397" i="1"/>
  <c r="H389" i="1"/>
  <c r="G386" i="1"/>
  <c r="H371" i="1"/>
  <c r="H364" i="1"/>
  <c r="G365" i="1"/>
  <c r="G363" i="1"/>
  <c r="G362" i="1"/>
  <c r="E363" i="4"/>
  <c r="D358" i="1" s="1"/>
  <c r="H361" i="1"/>
  <c r="H332" i="1"/>
  <c r="F336" i="4"/>
  <c r="E311" i="4"/>
  <c r="D306" i="1" s="1"/>
  <c r="H331" i="1"/>
  <c r="G295" i="1"/>
  <c r="E70" i="9"/>
  <c r="B70" i="9" s="1"/>
  <c r="F264" i="4"/>
  <c r="F226" i="9"/>
  <c r="B226" i="9" s="1"/>
  <c r="G260" i="1"/>
  <c r="E68" i="9"/>
  <c r="B68" i="9" s="1"/>
  <c r="G257" i="1"/>
  <c r="H256" i="1"/>
  <c r="H255" i="1"/>
  <c r="F231" i="4"/>
  <c r="G214" i="1"/>
  <c r="G212" i="1"/>
  <c r="G207" i="1"/>
  <c r="F210" i="4"/>
  <c r="G206" i="1"/>
  <c r="G198" i="1"/>
  <c r="G200" i="1"/>
  <c r="E52" i="9"/>
  <c r="B52" i="9" s="1"/>
  <c r="H189" i="1"/>
  <c r="G188" i="1"/>
  <c r="H187" i="1"/>
  <c r="F188" i="4"/>
  <c r="H185" i="1"/>
  <c r="E45" i="9"/>
  <c r="B45" i="9" s="1"/>
  <c r="G184" i="1"/>
  <c r="G182" i="1"/>
  <c r="E44" i="9"/>
  <c r="B44" i="9" s="1"/>
  <c r="F177" i="4"/>
  <c r="G181" i="1"/>
  <c r="E42" i="9"/>
  <c r="B42" i="9" s="1"/>
  <c r="F218" i="9"/>
  <c r="B218" i="9" s="1"/>
  <c r="E41" i="9"/>
  <c r="B41" i="9" s="1"/>
  <c r="G177" i="1"/>
  <c r="G176" i="1"/>
  <c r="H175" i="1"/>
  <c r="H173" i="1"/>
  <c r="H174" i="1"/>
  <c r="H172" i="1"/>
  <c r="H170" i="1"/>
  <c r="H169" i="1"/>
  <c r="F169" i="4"/>
  <c r="H166" i="1"/>
  <c r="H163" i="1"/>
  <c r="E163" i="4"/>
  <c r="D159" i="1" s="1"/>
  <c r="H160" i="1"/>
  <c r="F164" i="4"/>
  <c r="H161" i="1"/>
  <c r="G157" i="1"/>
  <c r="G156" i="1"/>
  <c r="G155" i="1"/>
  <c r="H154" i="1"/>
  <c r="G149" i="1"/>
  <c r="F153" i="4"/>
  <c r="E124" i="4"/>
  <c r="D120" i="1" s="1"/>
  <c r="H124" i="1"/>
  <c r="F128" i="4"/>
  <c r="H125" i="1"/>
  <c r="G123" i="1"/>
  <c r="F125" i="4"/>
  <c r="H116" i="1"/>
  <c r="H118" i="1"/>
  <c r="E37" i="9"/>
  <c r="B37" i="9" s="1"/>
  <c r="H111" i="1"/>
  <c r="E106" i="4"/>
  <c r="D102" i="1" s="1"/>
  <c r="H108" i="1"/>
  <c r="F112" i="4"/>
  <c r="H110" i="1"/>
  <c r="H107" i="1"/>
  <c r="F107" i="4"/>
  <c r="G105" i="1"/>
  <c r="G103" i="1"/>
  <c r="H93" i="1"/>
  <c r="H90" i="1"/>
  <c r="H89" i="1"/>
  <c r="F91" i="4"/>
  <c r="H87" i="1"/>
  <c r="H88" i="1"/>
  <c r="F83" i="4"/>
  <c r="E82" i="4"/>
  <c r="D78" i="1" s="1"/>
  <c r="H81" i="1"/>
  <c r="E50" i="4"/>
  <c r="D46" i="1" s="1"/>
  <c r="G55" i="1"/>
  <c r="F29" i="4"/>
  <c r="H27" i="1"/>
  <c r="H23" i="1"/>
  <c r="F23" i="4"/>
  <c r="E23" i="9"/>
  <c r="B23" i="9" s="1"/>
  <c r="H19" i="1"/>
  <c r="H20" i="1"/>
  <c r="H11" i="1"/>
  <c r="G8" i="1"/>
  <c r="H7" i="1"/>
  <c r="F8" i="4"/>
  <c r="H6" i="1"/>
  <c r="E7" i="4"/>
  <c r="D3" i="1" s="1"/>
  <c r="G4" i="1"/>
  <c r="E26" i="9"/>
  <c r="B26" i="9" s="1"/>
  <c r="H821" i="1"/>
  <c r="H817" i="1"/>
  <c r="E59" i="9"/>
  <c r="B59" i="9" s="1"/>
  <c r="H718" i="1"/>
  <c r="H711" i="1"/>
  <c r="H705" i="1"/>
  <c r="H653" i="1"/>
  <c r="G644" i="1"/>
  <c r="H646" i="1"/>
  <c r="E21" i="9"/>
  <c r="B21" i="9" s="1"/>
  <c r="G643" i="1"/>
  <c r="H642" i="1"/>
  <c r="H645" i="1"/>
  <c r="G364" i="1"/>
  <c r="H365" i="1"/>
  <c r="H362" i="1"/>
  <c r="G359" i="1"/>
  <c r="G361" i="1"/>
  <c r="D351" i="4"/>
  <c r="G331" i="1"/>
  <c r="G332" i="1"/>
  <c r="G307" i="1"/>
  <c r="G308" i="1"/>
  <c r="D299" i="4"/>
  <c r="H290" i="1"/>
  <c r="H413" i="1"/>
  <c r="D644" i="4"/>
  <c r="H260" i="1"/>
  <c r="H262" i="1"/>
  <c r="D263" i="4"/>
  <c r="F259" i="4"/>
  <c r="G255" i="1"/>
  <c r="F252" i="4"/>
  <c r="C248" i="1"/>
  <c r="E225" i="9"/>
  <c r="B225" i="9" s="1"/>
  <c r="E67" i="9"/>
  <c r="B67" i="9" s="1"/>
  <c r="G236" i="1"/>
  <c r="G237" i="1"/>
  <c r="H212" i="1"/>
  <c r="H214" i="1"/>
  <c r="D215" i="4"/>
  <c r="H206" i="1"/>
  <c r="G210" i="1"/>
  <c r="B224" i="9"/>
  <c r="D196" i="4"/>
  <c r="F221" i="9"/>
  <c r="B221" i="9" s="1"/>
  <c r="B220" i="9"/>
  <c r="E43" i="9"/>
  <c r="B43" i="9" s="1"/>
  <c r="G173" i="1"/>
  <c r="G174" i="1"/>
  <c r="G169" i="1"/>
  <c r="G168" i="1"/>
  <c r="G165" i="1"/>
  <c r="G166" i="1"/>
  <c r="G163" i="1"/>
  <c r="G160" i="1"/>
  <c r="G161" i="1"/>
  <c r="E39" i="9"/>
  <c r="B39" i="9" s="1"/>
  <c r="H149" i="1"/>
  <c r="H150" i="1"/>
  <c r="D152" i="4"/>
  <c r="C148" i="1" s="1"/>
  <c r="H146" i="1"/>
  <c r="H145" i="1"/>
  <c r="G125" i="1"/>
  <c r="D124" i="4"/>
  <c r="G118" i="1"/>
  <c r="G116" i="1"/>
  <c r="G117" i="1"/>
  <c r="G111" i="1"/>
  <c r="G108" i="1"/>
  <c r="G110" i="1"/>
  <c r="H103" i="1"/>
  <c r="G93" i="1"/>
  <c r="G90" i="1"/>
  <c r="G89" i="1"/>
  <c r="G87" i="1"/>
  <c r="G88" i="1"/>
  <c r="G81" i="1"/>
  <c r="E25" i="9"/>
  <c r="B25" i="9" s="1"/>
  <c r="C25" i="1"/>
  <c r="G29" i="1"/>
  <c r="G19" i="1"/>
  <c r="G23" i="1"/>
  <c r="G20" i="1"/>
  <c r="F213" i="9"/>
  <c r="B213" i="9" s="1"/>
  <c r="G6" i="1"/>
  <c r="H5" i="1"/>
  <c r="H4" i="1"/>
  <c r="F214" i="9"/>
  <c r="B214" i="9" s="1"/>
  <c r="G40" i="1"/>
  <c r="H40" i="1"/>
  <c r="I1456" i="1"/>
  <c r="I1478" i="1"/>
  <c r="J1448" i="1"/>
  <c r="J1450" i="1"/>
  <c r="J1460" i="1"/>
  <c r="J1465" i="1"/>
  <c r="J1467" i="1"/>
  <c r="J1478" i="1"/>
  <c r="G1566" i="1"/>
  <c r="H1566" i="1"/>
  <c r="H1439" i="1"/>
  <c r="I1439" i="1" s="1"/>
  <c r="J1440" i="1"/>
  <c r="H1441" i="1"/>
  <c r="I1441" i="1" s="1"/>
  <c r="J1442" i="1"/>
  <c r="H1443" i="1"/>
  <c r="I1443" i="1" s="1"/>
  <c r="J1444" i="1"/>
  <c r="H1445" i="1"/>
  <c r="G1446" i="1"/>
  <c r="I1446" i="1" s="1"/>
  <c r="G1448" i="1"/>
  <c r="I1448" i="1" s="1"/>
  <c r="G1450" i="1"/>
  <c r="I1450" i="1" s="1"/>
  <c r="G1452" i="1"/>
  <c r="I1452" i="1" s="1"/>
  <c r="G1460" i="1"/>
  <c r="I1460" i="1" s="1"/>
  <c r="G1463" i="1"/>
  <c r="I1463" i="1" s="1"/>
  <c r="G1465" i="1"/>
  <c r="I1465" i="1" s="1"/>
  <c r="G1467" i="1"/>
  <c r="I1467" i="1" s="1"/>
  <c r="G1469" i="1"/>
  <c r="G1470" i="1"/>
  <c r="G1471" i="1"/>
  <c r="I1471" i="1" s="1"/>
  <c r="G1473" i="1"/>
  <c r="I1473" i="1" s="1"/>
  <c r="G1475" i="1"/>
  <c r="G1476" i="1"/>
  <c r="I1476" i="1" s="1"/>
  <c r="G1483" i="1"/>
  <c r="G1522" i="1"/>
  <c r="G1546" i="1"/>
  <c r="H1546" i="1"/>
  <c r="G1562" i="1"/>
  <c r="H1562" i="1"/>
  <c r="G1578" i="1"/>
  <c r="H1578" i="1"/>
  <c r="J1446" i="1"/>
  <c r="J1463" i="1"/>
  <c r="J1473" i="1"/>
  <c r="J1476" i="1"/>
  <c r="G1550" i="1"/>
  <c r="H1550" i="1"/>
  <c r="C637" i="1"/>
  <c r="G1440" i="1"/>
  <c r="I1440" i="1" s="1"/>
  <c r="G1442" i="1"/>
  <c r="I1442" i="1" s="1"/>
  <c r="G1444" i="1"/>
  <c r="I1444" i="1" s="1"/>
  <c r="J1447" i="1"/>
  <c r="J1449" i="1"/>
  <c r="J1451" i="1"/>
  <c r="J1455" i="1"/>
  <c r="J1457" i="1"/>
  <c r="J1459" i="1"/>
  <c r="J1462" i="1"/>
  <c r="J1464" i="1"/>
  <c r="J1466" i="1"/>
  <c r="J1468" i="1"/>
  <c r="J1472" i="1"/>
  <c r="J1474" i="1"/>
  <c r="J1477" i="1"/>
  <c r="J1479" i="1"/>
  <c r="G1482" i="1"/>
  <c r="G1485" i="1"/>
  <c r="H1488" i="1"/>
  <c r="G1490" i="1"/>
  <c r="G1493" i="1"/>
  <c r="H1496" i="1"/>
  <c r="G1498" i="1"/>
  <c r="H1525" i="1"/>
  <c r="G1525" i="1"/>
  <c r="H1529" i="1"/>
  <c r="G1529" i="1"/>
  <c r="H1533" i="1"/>
  <c r="G1533" i="1"/>
  <c r="H1537" i="1"/>
  <c r="G1537" i="1"/>
  <c r="G1542" i="1"/>
  <c r="H1542" i="1"/>
  <c r="G1558" i="1"/>
  <c r="H1558" i="1"/>
  <c r="G1574" i="1"/>
  <c r="H1574" i="1"/>
  <c r="D294" i="1"/>
  <c r="H1521" i="1"/>
  <c r="G1521" i="1"/>
  <c r="G1538" i="1"/>
  <c r="H1538" i="1"/>
  <c r="G1554" i="1"/>
  <c r="H1554" i="1"/>
  <c r="G1570" i="1"/>
  <c r="H1570" i="1"/>
  <c r="E528" i="4"/>
  <c r="E141" i="6"/>
  <c r="D5" i="7"/>
  <c r="H30" i="3"/>
  <c r="G1541" i="1"/>
  <c r="G1545" i="1"/>
  <c r="G1549" i="1"/>
  <c r="G1553" i="1"/>
  <c r="G1557" i="1"/>
  <c r="G1561" i="1"/>
  <c r="G1565" i="1"/>
  <c r="G1569" i="1"/>
  <c r="G1573" i="1"/>
  <c r="G1577" i="1"/>
  <c r="H20" i="9"/>
  <c r="G287" i="9"/>
  <c r="E287" i="9" s="1"/>
  <c r="B287" i="9" s="1"/>
  <c r="F149" i="5"/>
  <c r="G292" i="9"/>
  <c r="E292" i="9" s="1"/>
  <c r="B292" i="9" s="1"/>
  <c r="F206" i="5"/>
  <c r="D7" i="4"/>
  <c r="D139" i="4"/>
  <c r="D163" i="4"/>
  <c r="D344" i="4"/>
  <c r="D396" i="4"/>
  <c r="D421" i="4"/>
  <c r="D515" i="4"/>
  <c r="D567" i="4"/>
  <c r="F603" i="4"/>
  <c r="D625" i="4"/>
  <c r="E12" i="5"/>
  <c r="D990" i="1" s="1"/>
  <c r="E176" i="5"/>
  <c r="F5" i="6"/>
  <c r="G187" i="9"/>
  <c r="E187" i="9" s="1"/>
  <c r="B187" i="9" s="1"/>
  <c r="D50" i="4"/>
  <c r="D82" i="4"/>
  <c r="D106" i="4"/>
  <c r="D224" i="4"/>
  <c r="F268" i="4"/>
  <c r="D311" i="4"/>
  <c r="D298" i="4" s="1"/>
  <c r="D363" i="4"/>
  <c r="F417" i="4"/>
  <c r="F466" i="4"/>
  <c r="D472" i="4"/>
  <c r="D484" i="4"/>
  <c r="F612" i="4"/>
  <c r="D12" i="5"/>
  <c r="D69" i="5"/>
  <c r="D78" i="5"/>
  <c r="D237" i="5"/>
  <c r="F36" i="6"/>
  <c r="D89" i="6"/>
  <c r="D141" i="6" s="1"/>
  <c r="G161" i="9"/>
  <c r="E161" i="9" s="1"/>
  <c r="B161" i="9" s="1"/>
  <c r="E142" i="9"/>
  <c r="B142" i="9" s="1"/>
  <c r="G286" i="9"/>
  <c r="E286" i="9" s="1"/>
  <c r="B286" i="9" s="1"/>
  <c r="D87" i="5"/>
  <c r="D134" i="5"/>
  <c r="D146" i="5"/>
  <c r="G289" i="9"/>
  <c r="E289" i="9" s="1"/>
  <c r="B289" i="9" s="1"/>
  <c r="D176" i="5"/>
  <c r="F191" i="5"/>
  <c r="F6" i="6"/>
  <c r="D49" i="8"/>
  <c r="C1524" i="1" s="1"/>
  <c r="B77" i="9"/>
  <c r="B85" i="9"/>
  <c r="B93" i="9"/>
  <c r="B101" i="9"/>
  <c r="B109" i="9"/>
  <c r="B117" i="9"/>
  <c r="B125" i="9"/>
  <c r="B133" i="9"/>
  <c r="B141" i="9"/>
  <c r="B145" i="9"/>
  <c r="G181" i="9"/>
  <c r="E181" i="9" s="1"/>
  <c r="B181" i="9" s="1"/>
  <c r="G189" i="9"/>
  <c r="E189" i="9" s="1"/>
  <c r="B189" i="9" s="1"/>
  <c r="G160" i="9"/>
  <c r="E160" i="9" s="1"/>
  <c r="B160" i="9" s="1"/>
  <c r="G162" i="9"/>
  <c r="E162" i="9" s="1"/>
  <c r="B162" i="9" s="1"/>
  <c r="G164" i="9"/>
  <c r="G179" i="9"/>
  <c r="E179" i="9" s="1"/>
  <c r="B179"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I10" i="9"/>
  <c r="B73" i="9"/>
  <c r="B81" i="9"/>
  <c r="B89" i="9"/>
  <c r="B97" i="9"/>
  <c r="B105" i="9"/>
  <c r="B113" i="9"/>
  <c r="B121" i="9"/>
  <c r="B129" i="9"/>
  <c r="B137" i="9"/>
  <c r="B149" i="9"/>
  <c r="E159" i="9"/>
  <c r="B159" i="9" s="1"/>
  <c r="G177" i="9"/>
  <c r="E177" i="9" s="1"/>
  <c r="B177" i="9" s="1"/>
  <c r="G185" i="9"/>
  <c r="E185" i="9" s="1"/>
  <c r="B185" i="9" s="1"/>
  <c r="D42" i="8" l="1"/>
  <c r="G295" i="9" s="1"/>
  <c r="E295" i="9" s="1"/>
  <c r="B295" i="9" s="1"/>
  <c r="G1499" i="1"/>
  <c r="G1501" i="1"/>
  <c r="E350" i="4"/>
  <c r="D345" i="1" s="1"/>
  <c r="E298" i="4"/>
  <c r="E151" i="4"/>
  <c r="I17" i="3" s="1"/>
  <c r="E6" i="4"/>
  <c r="F351" i="4"/>
  <c r="C346" i="1"/>
  <c r="F299" i="4"/>
  <c r="C294" i="1"/>
  <c r="H294" i="1" s="1"/>
  <c r="F644" i="4"/>
  <c r="C638" i="1"/>
  <c r="F263" i="4"/>
  <c r="C259" i="1"/>
  <c r="H248" i="1"/>
  <c r="G248" i="1"/>
  <c r="F215" i="4"/>
  <c r="C211" i="1"/>
  <c r="F196" i="4"/>
  <c r="C192" i="1"/>
  <c r="F152" i="4"/>
  <c r="G20" i="9"/>
  <c r="E20" i="9" s="1"/>
  <c r="G148" i="1"/>
  <c r="H148" i="1"/>
  <c r="F124" i="4"/>
  <c r="C120" i="1"/>
  <c r="H25" i="1"/>
  <c r="G25" i="1"/>
  <c r="F141" i="6"/>
  <c r="H28" i="3"/>
  <c r="C1435" i="1"/>
  <c r="F176" i="5"/>
  <c r="D175" i="5"/>
  <c r="H22" i="3"/>
  <c r="C1153" i="1"/>
  <c r="F87" i="5"/>
  <c r="C1065" i="1"/>
  <c r="D43" i="8"/>
  <c r="F78" i="5"/>
  <c r="C1056" i="1"/>
  <c r="F224" i="4"/>
  <c r="C220" i="1"/>
  <c r="F50" i="4"/>
  <c r="C46" i="1"/>
  <c r="F625" i="4"/>
  <c r="C619" i="1"/>
  <c r="F421" i="4"/>
  <c r="D420" i="4"/>
  <c r="C415" i="1"/>
  <c r="F298" i="4"/>
  <c r="C293" i="1"/>
  <c r="F7" i="4"/>
  <c r="D6" i="4"/>
  <c r="C3" i="1"/>
  <c r="G297" i="9"/>
  <c r="E297" i="9" s="1"/>
  <c r="H29" i="3"/>
  <c r="C1436" i="1"/>
  <c r="E7" i="5"/>
  <c r="E164" i="9"/>
  <c r="B164" i="9" s="1"/>
  <c r="G1524" i="1"/>
  <c r="H1524" i="1"/>
  <c r="F89" i="6"/>
  <c r="C1383" i="1"/>
  <c r="F69" i="5"/>
  <c r="D68" i="5"/>
  <c r="C1047" i="1"/>
  <c r="F484" i="4"/>
  <c r="C478" i="1"/>
  <c r="F363" i="4"/>
  <c r="C358" i="1"/>
  <c r="G299" i="9"/>
  <c r="E299" i="9" s="1"/>
  <c r="F396" i="4"/>
  <c r="C391" i="1"/>
  <c r="F163" i="4"/>
  <c r="C159" i="1"/>
  <c r="I28" i="3"/>
  <c r="D1435" i="1"/>
  <c r="G294" i="1"/>
  <c r="G637" i="1"/>
  <c r="H637" i="1"/>
  <c r="B191" i="9"/>
  <c r="F212" i="9"/>
  <c r="B212" i="9" s="1"/>
  <c r="F146" i="5"/>
  <c r="C1124" i="1"/>
  <c r="F12" i="5"/>
  <c r="C990" i="1"/>
  <c r="F472" i="4"/>
  <c r="C466" i="1"/>
  <c r="F311" i="4"/>
  <c r="C306" i="1"/>
  <c r="F106" i="4"/>
  <c r="C102" i="1"/>
  <c r="C1517" i="1"/>
  <c r="E175" i="5"/>
  <c r="D1152" i="1" s="1"/>
  <c r="I22" i="3"/>
  <c r="D1153" i="1"/>
  <c r="F567" i="4"/>
  <c r="D528" i="4"/>
  <c r="C561" i="1"/>
  <c r="D350" i="4"/>
  <c r="D407" i="4" s="1"/>
  <c r="D151" i="4"/>
  <c r="G294" i="9"/>
  <c r="E294" i="9" s="1"/>
  <c r="E636" i="4"/>
  <c r="D630" i="1" s="1"/>
  <c r="D522" i="1"/>
  <c r="F134" i="5"/>
  <c r="C1112" i="1"/>
  <c r="F237" i="5"/>
  <c r="H23" i="3"/>
  <c r="C1214" i="1"/>
  <c r="D7" i="5"/>
  <c r="F82" i="4"/>
  <c r="C78" i="1"/>
  <c r="F515" i="4"/>
  <c r="C509" i="1"/>
  <c r="F344" i="4"/>
  <c r="C339" i="1"/>
  <c r="F139" i="4"/>
  <c r="C135" i="1"/>
  <c r="E635" i="4"/>
  <c r="D629" i="1" s="1"/>
  <c r="I34" i="3" l="1"/>
  <c r="K1432" i="9"/>
  <c r="E407" i="4"/>
  <c r="D402" i="1" s="1"/>
  <c r="D293" i="1"/>
  <c r="H293" i="1" s="1"/>
  <c r="E408" i="4"/>
  <c r="D403" i="1" s="1"/>
  <c r="E412" i="4"/>
  <c r="E289" i="4"/>
  <c r="D285" i="1" s="1"/>
  <c r="D147" i="1"/>
  <c r="D2" i="1"/>
  <c r="I16" i="3"/>
  <c r="H346" i="1"/>
  <c r="G346" i="1"/>
  <c r="H638" i="1"/>
  <c r="G638" i="1"/>
  <c r="H259" i="1"/>
  <c r="G259" i="1"/>
  <c r="G211" i="1"/>
  <c r="H211" i="1"/>
  <c r="H192" i="1"/>
  <c r="G192" i="1"/>
  <c r="H120" i="1"/>
  <c r="G120" i="1"/>
  <c r="F407" i="4"/>
  <c r="C402" i="1"/>
  <c r="F7" i="5"/>
  <c r="D6" i="5"/>
  <c r="H20" i="3"/>
  <c r="C985" i="1"/>
  <c r="H1112" i="1"/>
  <c r="G1112" i="1"/>
  <c r="G1214" i="1"/>
  <c r="H1214" i="1"/>
  <c r="D289" i="4"/>
  <c r="D290" i="4" s="1"/>
  <c r="F151" i="4"/>
  <c r="H17" i="3"/>
  <c r="C147" i="1"/>
  <c r="H1517" i="1"/>
  <c r="G1517" i="1"/>
  <c r="H102" i="1"/>
  <c r="G102" i="1"/>
  <c r="G466" i="1"/>
  <c r="H466" i="1"/>
  <c r="G1124" i="1"/>
  <c r="H1124" i="1"/>
  <c r="H358" i="1"/>
  <c r="G358" i="1"/>
  <c r="H1047" i="1"/>
  <c r="G1047" i="1"/>
  <c r="E6" i="5"/>
  <c r="I20" i="3"/>
  <c r="D985" i="1"/>
  <c r="G3" i="1"/>
  <c r="H3" i="1"/>
  <c r="H1153" i="1"/>
  <c r="G1153" i="1"/>
  <c r="G391" i="1"/>
  <c r="H391" i="1"/>
  <c r="F68" i="5"/>
  <c r="H21" i="3"/>
  <c r="C1046" i="1"/>
  <c r="G1436" i="1"/>
  <c r="H1436" i="1"/>
  <c r="D412" i="4"/>
  <c r="F6" i="4"/>
  <c r="H16" i="3"/>
  <c r="C2" i="1"/>
  <c r="H619" i="1"/>
  <c r="G619" i="1"/>
  <c r="H220" i="1"/>
  <c r="G220" i="1"/>
  <c r="I35" i="3"/>
  <c r="C1518" i="1"/>
  <c r="G1435" i="1"/>
  <c r="H1435" i="1"/>
  <c r="H509" i="1"/>
  <c r="G509" i="1"/>
  <c r="H339" i="1"/>
  <c r="G339" i="1"/>
  <c r="H78" i="1"/>
  <c r="G78" i="1"/>
  <c r="D408" i="4"/>
  <c r="F350" i="4"/>
  <c r="C345" i="1"/>
  <c r="E19" i="9"/>
  <c r="B20" i="9"/>
  <c r="H561" i="1"/>
  <c r="G561" i="1"/>
  <c r="H306" i="1"/>
  <c r="G306" i="1"/>
  <c r="H990" i="1"/>
  <c r="G990" i="1"/>
  <c r="G478" i="1"/>
  <c r="H478" i="1"/>
  <c r="H415" i="1"/>
  <c r="G415" i="1"/>
  <c r="G1065" i="1"/>
  <c r="H1065" i="1"/>
  <c r="F175" i="5"/>
  <c r="C1152" i="1"/>
  <c r="H135" i="1"/>
  <c r="G135" i="1"/>
  <c r="E293" i="9"/>
  <c r="B294" i="9"/>
  <c r="D636" i="4"/>
  <c r="F528" i="4"/>
  <c r="C522" i="1"/>
  <c r="E639" i="4"/>
  <c r="D407" i="1"/>
  <c r="H159" i="1"/>
  <c r="G159" i="1"/>
  <c r="E298" i="9"/>
  <c r="B299" i="9"/>
  <c r="G1383" i="1"/>
  <c r="H1383" i="1"/>
  <c r="H9" i="3"/>
  <c r="B297" i="9"/>
  <c r="E296" i="9"/>
  <c r="I10" i="3" s="1"/>
  <c r="D635" i="4"/>
  <c r="F420" i="4"/>
  <c r="C414" i="1"/>
  <c r="H46" i="1"/>
  <c r="G46" i="1"/>
  <c r="H1056" i="1"/>
  <c r="G1056" i="1"/>
  <c r="G293" i="1" l="1"/>
  <c r="E413" i="4"/>
  <c r="E414" i="4" s="1"/>
  <c r="D409" i="1" s="1"/>
  <c r="E290" i="4"/>
  <c r="D286" i="1" s="1"/>
  <c r="E291" i="4"/>
  <c r="D287" i="1" s="1"/>
  <c r="F636" i="4"/>
  <c r="C630" i="1"/>
  <c r="H1518" i="1"/>
  <c r="G1518" i="1"/>
  <c r="H276" i="9"/>
  <c r="D984" i="1"/>
  <c r="H11" i="3"/>
  <c r="G282" i="9"/>
  <c r="E282" i="9" s="1"/>
  <c r="B282" i="9" s="1"/>
  <c r="G276" i="9"/>
  <c r="E276" i="9" s="1"/>
  <c r="F6" i="5"/>
  <c r="C984" i="1"/>
  <c r="H414" i="1"/>
  <c r="G414" i="1"/>
  <c r="H345" i="1"/>
  <c r="G345" i="1"/>
  <c r="D639" i="4"/>
  <c r="F412" i="4"/>
  <c r="C407" i="1"/>
  <c r="H1046" i="1"/>
  <c r="G1046" i="1"/>
  <c r="H522" i="1"/>
  <c r="G522" i="1"/>
  <c r="H2" i="1"/>
  <c r="G2" i="1"/>
  <c r="C286" i="1"/>
  <c r="D291" i="4"/>
  <c r="F289" i="4"/>
  <c r="D413" i="4"/>
  <c r="C285" i="1"/>
  <c r="G985" i="1"/>
  <c r="H985" i="1"/>
  <c r="H402" i="1"/>
  <c r="G402" i="1"/>
  <c r="K3" i="9"/>
  <c r="I9" i="3"/>
  <c r="D633" i="1"/>
  <c r="H1152" i="1"/>
  <c r="G1152" i="1"/>
  <c r="F635" i="4"/>
  <c r="C629" i="1"/>
  <c r="F408" i="4"/>
  <c r="C403" i="1"/>
  <c r="H147" i="1"/>
  <c r="G147" i="1"/>
  <c r="E640" i="4" l="1"/>
  <c r="E641" i="4" s="1"/>
  <c r="D635" i="1" s="1"/>
  <c r="D408" i="1"/>
  <c r="E415" i="4"/>
  <c r="D410" i="1" s="1"/>
  <c r="F290" i="4"/>
  <c r="F639" i="4"/>
  <c r="C633" i="1"/>
  <c r="H285" i="1"/>
  <c r="G285" i="1"/>
  <c r="G629" i="1"/>
  <c r="H629" i="1"/>
  <c r="H407" i="1"/>
  <c r="G407" i="1"/>
  <c r="H8" i="3"/>
  <c r="H984" i="1"/>
  <c r="G984" i="1"/>
  <c r="N3" i="9"/>
  <c r="I11" i="3"/>
  <c r="G630" i="1"/>
  <c r="H630" i="1"/>
  <c r="H286" i="1"/>
  <c r="G286" i="1"/>
  <c r="D640" i="4"/>
  <c r="D415" i="4"/>
  <c r="F413" i="4"/>
  <c r="C408" i="1"/>
  <c r="H403" i="1"/>
  <c r="G403" i="1"/>
  <c r="F291" i="4"/>
  <c r="C287" i="1"/>
  <c r="D414" i="4"/>
  <c r="E275" i="9"/>
  <c r="B276" i="9"/>
  <c r="E642" i="4" l="1"/>
  <c r="E646" i="4" s="1"/>
  <c r="D634" i="1"/>
  <c r="H287" i="1"/>
  <c r="G287" i="1"/>
  <c r="F415" i="4"/>
  <c r="C410" i="1"/>
  <c r="G408" i="1"/>
  <c r="H408" i="1"/>
  <c r="G633" i="1"/>
  <c r="H633" i="1"/>
  <c r="M3" i="9"/>
  <c r="I8" i="3"/>
  <c r="F414" i="4"/>
  <c r="C409" i="1"/>
  <c r="D642" i="4"/>
  <c r="F640" i="4"/>
  <c r="C634" i="1"/>
  <c r="D641" i="4"/>
  <c r="E645" i="4" l="1"/>
  <c r="D639" i="1" s="1"/>
  <c r="D636" i="1"/>
  <c r="H634" i="1"/>
  <c r="G634" i="1"/>
  <c r="F641" i="4"/>
  <c r="D645" i="4"/>
  <c r="C635" i="1"/>
  <c r="H409" i="1"/>
  <c r="G409" i="1"/>
  <c r="H410" i="1"/>
  <c r="G410" i="1"/>
  <c r="F642" i="4"/>
  <c r="D646" i="4"/>
  <c r="C636" i="1"/>
  <c r="I19" i="3"/>
  <c r="D640" i="1"/>
  <c r="I18" i="3" l="1"/>
  <c r="H636" i="1"/>
  <c r="G636" i="1"/>
  <c r="H635" i="1"/>
  <c r="G635" i="1"/>
  <c r="H7" i="3"/>
  <c r="F645" i="4"/>
  <c r="H18" i="3"/>
  <c r="C639" i="1"/>
  <c r="F646" i="4"/>
  <c r="H19" i="3"/>
  <c r="C640" i="1"/>
  <c r="H639" i="1" l="1"/>
  <c r="G639" i="1"/>
  <c r="G640" i="1"/>
  <c r="H640" i="1"/>
  <c r="J3" i="9"/>
  <c r="I7" i="3"/>
  <c r="M272" i="9" l="1"/>
  <c r="L272" i="9"/>
  <c r="H18" i="9"/>
  <c r="G18" i="9"/>
  <c r="L15" i="9"/>
  <c r="K5" i="9"/>
  <c r="H17" i="9"/>
  <c r="I11" i="9"/>
  <c r="M16" i="9"/>
  <c r="K13" i="9"/>
  <c r="J10" i="9"/>
  <c r="I7" i="9"/>
  <c r="K9" i="9"/>
  <c r="J6" i="9"/>
  <c r="J7" i="9"/>
  <c r="I12" i="9"/>
  <c r="J8" i="9"/>
  <c r="I13" i="9"/>
  <c r="I6" i="9"/>
  <c r="K12" i="9"/>
  <c r="I8" i="9"/>
  <c r="M15" i="9"/>
  <c r="I9" i="9"/>
  <c r="G15" i="9"/>
  <c r="K8" i="9"/>
  <c r="J13" i="9"/>
  <c r="G17" i="9"/>
  <c r="K10" i="9"/>
  <c r="G16" i="9"/>
  <c r="I5" i="9"/>
  <c r="K11" i="9"/>
  <c r="H16" i="9"/>
  <c r="H15" i="9"/>
  <c r="K6" i="9"/>
  <c r="J11" i="9"/>
  <c r="I17" i="9"/>
  <c r="K7" i="9"/>
  <c r="J12" i="9"/>
  <c r="J17" i="9"/>
  <c r="J5" i="9"/>
  <c r="L16" i="9"/>
  <c r="J9" i="9"/>
  <c r="F16" i="9" l="1"/>
  <c r="E18" i="9"/>
  <c r="B18" i="9" s="1"/>
  <c r="E5" i="9"/>
  <c r="B5" i="9" s="1"/>
  <c r="E16" i="9"/>
  <c r="F272" i="9"/>
  <c r="B272" i="9" s="1"/>
  <c r="E15" i="9"/>
  <c r="E12" i="9"/>
  <c r="B12" i="9" s="1"/>
  <c r="E7" i="9"/>
  <c r="B7" i="9" s="1"/>
  <c r="E11" i="9"/>
  <c r="B11" i="9" s="1"/>
  <c r="E17" i="9"/>
  <c r="B17" i="9" s="1"/>
  <c r="E9" i="9"/>
  <c r="B9" i="9" s="1"/>
  <c r="E6" i="9"/>
  <c r="B6" i="9" s="1"/>
  <c r="E10" i="9"/>
  <c r="B10" i="9" s="1"/>
  <c r="E13" i="9"/>
  <c r="B13" i="9" s="1"/>
  <c r="E8" i="9"/>
  <c r="B8" i="9" s="1"/>
  <c r="F15" i="9"/>
  <c r="F14" i="9" l="1"/>
  <c r="B16" i="9"/>
  <c r="F19" i="9"/>
  <c r="E4" i="9"/>
  <c r="B15" i="9"/>
  <c r="E14"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<sst xmlns="http://schemas.openxmlformats.org/spreadsheetml/2006/main" count="4312" uniqueCount="3393">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</sst>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3696311</v>
      </c>
      <c r="D2" s="6">
        <f>'PR-RAS'!E6</f>
        <v>4393520.7399999984</v>
      </c>
      <c r="E2" s="6">
        <v>0</v>
      </c>
      <c r="F2" s="6">
        <v>0</v>
      </c>
      <c r="G2" s="7">
        <f t="shared" ref="G2:G264" si="0">(B2/1000)*(C2*1+D2*2)</f>
        <v>12483.352479999998</v>
      </c>
      <c r="H2" s="7">
        <f t="shared" ref="H2:H264" si="1">ABS(C2-ROUND(C2,0))+ABS(D2-ROUND(D2,0))</f>
        <v>0.26000000163912773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1798180</v>
      </c>
      <c r="D3" s="1">
        <f>'PR-RAS'!E7</f>
        <v>2427820.86</v>
      </c>
      <c r="E3" s="1">
        <v>0</v>
      </c>
      <c r="F3" s="1">
        <v>0</v>
      </c>
      <c r="G3" s="2">
        <f t="shared" si="0"/>
        <v>13307.64344</v>
      </c>
      <c r="H3" s="2">
        <f t="shared" si="1"/>
        <v>0.14000000013038516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1706421</v>
      </c>
      <c r="D4" s="1">
        <f>'PR-RAS'!E8</f>
        <v>2315886.86</v>
      </c>
      <c r="E4" s="1">
        <v>0</v>
      </c>
      <c r="F4" s="1">
        <v>0</v>
      </c>
      <c r="G4" s="2">
        <f t="shared" si="0"/>
        <v>19014.584159999999</v>
      </c>
      <c r="H4" s="2">
        <f t="shared" si="1"/>
        <v>0.14000000013038516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2232036</v>
      </c>
      <c r="D5" s="1">
        <f>'PR-RAS'!E9</f>
        <v>2617058.96</v>
      </c>
      <c r="E5" s="1">
        <v>0</v>
      </c>
      <c r="F5" s="1">
        <v>0</v>
      </c>
      <c r="G5" s="2">
        <f t="shared" si="0"/>
        <v>29864.615679999999</v>
      </c>
      <c r="H5" s="2">
        <f t="shared" si="1"/>
        <v>4.0000000037252903E-2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161576</v>
      </c>
      <c r="D6" s="1">
        <f>'PR-RAS'!E10</f>
        <v>165327.21</v>
      </c>
      <c r="E6" s="1">
        <v>0</v>
      </c>
      <c r="F6" s="1">
        <v>0</v>
      </c>
      <c r="G6" s="2">
        <f t="shared" si="0"/>
        <v>2461.1520999999998</v>
      </c>
      <c r="H6" s="2">
        <f t="shared" si="1"/>
        <v>0.20999999999185093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23715</v>
      </c>
      <c r="D7" s="1">
        <f>'PR-RAS'!E11</f>
        <v>15127.81</v>
      </c>
      <c r="E7" s="1">
        <v>0</v>
      </c>
      <c r="F7" s="1">
        <v>0</v>
      </c>
      <c r="G7" s="2">
        <f t="shared" si="0"/>
        <v>323.82371999999998</v>
      </c>
      <c r="H7" s="2">
        <f t="shared" si="1"/>
        <v>0.19000000000050932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16983</v>
      </c>
      <c r="D8" s="1">
        <f>'PR-RAS'!E12</f>
        <v>182596.24</v>
      </c>
      <c r="E8" s="1">
        <v>0</v>
      </c>
      <c r="F8" s="1">
        <v>0</v>
      </c>
      <c r="G8" s="2">
        <f t="shared" si="0"/>
        <v>2675.2283600000001</v>
      </c>
      <c r="H8" s="2">
        <f t="shared" si="1"/>
        <v>0.23999999999068677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727889</v>
      </c>
      <c r="D11" s="1">
        <f>'PR-RAS'!E15</f>
        <v>664223.36</v>
      </c>
      <c r="E11" s="1">
        <v>0</v>
      </c>
      <c r="F11" s="1">
        <v>0</v>
      </c>
      <c r="G11" s="2">
        <f t="shared" si="0"/>
        <v>20563.357199999999</v>
      </c>
      <c r="H11" s="2">
        <f t="shared" si="1"/>
        <v>0.35999999998603016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87109</v>
      </c>
      <c r="D19" s="1">
        <f>'PR-RAS'!E23</f>
        <v>97860.58</v>
      </c>
      <c r="E19" s="1">
        <v>0</v>
      </c>
      <c r="F19" s="1">
        <v>0</v>
      </c>
      <c r="G19" s="2">
        <f t="shared" si="0"/>
        <v>5090.9428800000005</v>
      </c>
      <c r="H19" s="2">
        <f t="shared" si="1"/>
        <v>0.41999999999825377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9792</v>
      </c>
      <c r="D20" s="1">
        <f>'PR-RAS'!E24</f>
        <v>350</v>
      </c>
      <c r="E20" s="1">
        <v>0</v>
      </c>
      <c r="F20" s="1">
        <v>0</v>
      </c>
      <c r="G20" s="2">
        <f t="shared" si="0"/>
        <v>199.34799999999998</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77317</v>
      </c>
      <c r="D23" s="1">
        <f>'PR-RAS'!E27</f>
        <v>97510.58</v>
      </c>
      <c r="E23" s="1">
        <v>0</v>
      </c>
      <c r="F23" s="1">
        <v>0</v>
      </c>
      <c r="G23" s="2">
        <f t="shared" si="0"/>
        <v>5991.4395200000008</v>
      </c>
      <c r="H23" s="2">
        <f t="shared" si="1"/>
        <v>0.41999999999825377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4650</v>
      </c>
      <c r="D25" s="1">
        <f>'PR-RAS'!E29</f>
        <v>14073.42</v>
      </c>
      <c r="E25" s="1">
        <v>0</v>
      </c>
      <c r="F25" s="1">
        <v>0</v>
      </c>
      <c r="G25" s="2">
        <f t="shared" si="0"/>
        <v>787.12415999999996</v>
      </c>
      <c r="H25" s="2">
        <f t="shared" si="1"/>
        <v>0.42000000000007276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4490</v>
      </c>
      <c r="D27" s="1">
        <f>'PR-RAS'!E31</f>
        <v>13432.35</v>
      </c>
      <c r="E27" s="1">
        <v>0</v>
      </c>
      <c r="F27" s="1">
        <v>0</v>
      </c>
      <c r="G27" s="2">
        <f t="shared" si="0"/>
        <v>815.22219999999993</v>
      </c>
      <c r="H27" s="2">
        <f t="shared" si="1"/>
        <v>0.3500000000003638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160</v>
      </c>
      <c r="D29" s="1">
        <f>'PR-RAS'!E33</f>
        <v>641.07000000000005</v>
      </c>
      <c r="E29" s="1">
        <v>0</v>
      </c>
      <c r="F29" s="1">
        <v>0</v>
      </c>
      <c r="G29" s="2">
        <f t="shared" si="0"/>
        <v>40.379920000000006</v>
      </c>
      <c r="H29" s="2">
        <f t="shared" si="1"/>
        <v>7.0000000000050022E-2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1319034</v>
      </c>
      <c r="D46" s="1">
        <f>'PR-RAS'!E50</f>
        <v>1317943.74</v>
      </c>
      <c r="E46" s="1">
        <v>0</v>
      </c>
      <c r="F46" s="1">
        <v>0</v>
      </c>
      <c r="G46" s="2">
        <f t="shared" si="0"/>
        <v>177971.46659999999</v>
      </c>
      <c r="H46" s="2">
        <f t="shared" si="1"/>
        <v>0.26000000000931323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1319034</v>
      </c>
      <c r="D55" s="1">
        <f>'PR-RAS'!E59</f>
        <v>1317943.74</v>
      </c>
      <c r="E55" s="1">
        <v>0</v>
      </c>
      <c r="F55" s="1">
        <v>0</v>
      </c>
      <c r="G55" s="2">
        <f t="shared" si="0"/>
        <v>213565.75991999998</v>
      </c>
      <c r="H55" s="2">
        <f t="shared" si="1"/>
        <v>0.26000000000931323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1319034</v>
      </c>
      <c r="D56" s="1">
        <f>'PR-RAS'!E60</f>
        <v>1317943.74</v>
      </c>
      <c r="E56" s="1">
        <v>0</v>
      </c>
      <c r="F56" s="1">
        <v>0</v>
      </c>
      <c r="G56" s="2">
        <f t="shared" si="0"/>
        <v>217520.6814</v>
      </c>
      <c r="H56" s="2">
        <f t="shared" si="1"/>
        <v>0.26000000000931323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162894</v>
      </c>
      <c r="D78" s="1">
        <f>'PR-RAS'!E82</f>
        <v>208123.26</v>
      </c>
      <c r="E78" s="1">
        <v>0</v>
      </c>
      <c r="F78" s="1">
        <v>0</v>
      </c>
      <c r="G78" s="2">
        <f t="shared" si="0"/>
        <v>44593.820039999999</v>
      </c>
      <c r="H78" s="2">
        <f t="shared" si="1"/>
        <v>0.26000000000931323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v>
      </c>
      <c r="D79" s="1">
        <f>'PR-RAS'!E83</f>
        <v>24.07</v>
      </c>
      <c r="E79" s="1">
        <v>0</v>
      </c>
      <c r="F79" s="1">
        <v>0</v>
      </c>
      <c r="G79" s="2">
        <f t="shared" si="0"/>
        <v>5.0029200000000005</v>
      </c>
      <c r="H79" s="2">
        <f t="shared" si="1"/>
        <v>7.0000000000000284E-2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v>
      </c>
      <c r="D81" s="1">
        <f>'PR-RAS'!E85</f>
        <v>24.07</v>
      </c>
      <c r="E81" s="1">
        <v>0</v>
      </c>
      <c r="F81" s="1">
        <v>0</v>
      </c>
      <c r="G81" s="2">
        <f t="shared" si="0"/>
        <v>5.1311999999999998</v>
      </c>
      <c r="H81" s="2">
        <f t="shared" si="1"/>
        <v>7.0000000000000284E-2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162878</v>
      </c>
      <c r="D87" s="1">
        <f>'PR-RAS'!E91</f>
        <v>208099.19</v>
      </c>
      <c r="E87" s="1">
        <v>0</v>
      </c>
      <c r="F87" s="1">
        <v>0</v>
      </c>
      <c r="G87" s="2">
        <f t="shared" si="0"/>
        <v>49800.568679999997</v>
      </c>
      <c r="H87" s="2">
        <f t="shared" si="1"/>
        <v>0.19000000000232831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6000</v>
      </c>
      <c r="D88" s="1">
        <f>'PR-RAS'!E92</f>
        <v>6178.36</v>
      </c>
      <c r="E88" s="1">
        <v>0</v>
      </c>
      <c r="F88" s="1">
        <v>0</v>
      </c>
      <c r="G88" s="2">
        <f t="shared" si="0"/>
        <v>1597.0346400000001</v>
      </c>
      <c r="H88" s="2">
        <f t="shared" si="1"/>
        <v>0.35999999999967258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41144</v>
      </c>
      <c r="D89" s="1">
        <f>'PR-RAS'!E93</f>
        <v>44197.32</v>
      </c>
      <c r="E89" s="1">
        <v>0</v>
      </c>
      <c r="F89" s="1">
        <v>0</v>
      </c>
      <c r="G89" s="2">
        <f t="shared" si="0"/>
        <v>11399.400319999999</v>
      </c>
      <c r="H89" s="2">
        <f t="shared" si="1"/>
        <v>0.31999999999970896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70450</v>
      </c>
      <c r="D90" s="1">
        <f>'PR-RAS'!E94</f>
        <v>117863.38</v>
      </c>
      <c r="E90" s="1">
        <v>0</v>
      </c>
      <c r="F90" s="1">
        <v>0</v>
      </c>
      <c r="G90" s="2">
        <f t="shared" si="0"/>
        <v>27249.731639999998</v>
      </c>
      <c r="H90" s="2">
        <f t="shared" si="1"/>
        <v>0.38000000000465661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45284</v>
      </c>
      <c r="D93" s="1">
        <f>'PR-RAS'!E97</f>
        <v>39860.129999999997</v>
      </c>
      <c r="E93" s="1">
        <v>0</v>
      </c>
      <c r="F93" s="1">
        <v>0</v>
      </c>
      <c r="G93" s="2">
        <f t="shared" si="0"/>
        <v>11500.39192</v>
      </c>
      <c r="H93" s="2">
        <f t="shared" si="1"/>
        <v>0.12999999999738066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392973</v>
      </c>
      <c r="D102" s="1">
        <f>'PR-RAS'!E106</f>
        <v>368450.31</v>
      </c>
      <c r="E102" s="1">
        <v>0</v>
      </c>
      <c r="F102" s="1">
        <v>0</v>
      </c>
      <c r="G102" s="2">
        <f t="shared" si="0"/>
        <v>114117.23562000002</v>
      </c>
      <c r="H102" s="2">
        <f t="shared" si="1"/>
        <v>0.30999999999767169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97372</v>
      </c>
      <c r="D103" s="1">
        <f>'PR-RAS'!E107</f>
        <v>92237.989999999991</v>
      </c>
      <c r="E103" s="1">
        <v>0</v>
      </c>
      <c r="F103" s="1">
        <v>0</v>
      </c>
      <c r="G103" s="2">
        <f t="shared" si="0"/>
        <v>28748.493959999996</v>
      </c>
      <c r="H103" s="2">
        <f t="shared" si="1"/>
        <v>1.0000000009313226E-2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75562</v>
      </c>
      <c r="D105" s="1">
        <f>'PR-RAS'!E109</f>
        <v>76509.2</v>
      </c>
      <c r="E105" s="1">
        <v>0</v>
      </c>
      <c r="F105" s="1">
        <v>0</v>
      </c>
      <c r="G105" s="2">
        <f t="shared" si="0"/>
        <v>23772.361599999997</v>
      </c>
      <c r="H105" s="2">
        <f t="shared" si="1"/>
        <v>0.19999999999708962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21810</v>
      </c>
      <c r="D107" s="1">
        <f>'PR-RAS'!E111</f>
        <v>15728.79</v>
      </c>
      <c r="E107" s="1">
        <v>0</v>
      </c>
      <c r="F107" s="1">
        <v>0</v>
      </c>
      <c r="G107" s="2">
        <f t="shared" si="0"/>
        <v>5646.36348</v>
      </c>
      <c r="H107" s="2">
        <f t="shared" si="1"/>
        <v>0.20999999999912689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73329</v>
      </c>
      <c r="D108" s="1">
        <f>'PR-RAS'!E112</f>
        <v>83866.679999999993</v>
      </c>
      <c r="E108" s="1">
        <v>0</v>
      </c>
      <c r="F108" s="1">
        <v>0</v>
      </c>
      <c r="G108" s="2">
        <f t="shared" si="0"/>
        <v>25793.672519999996</v>
      </c>
      <c r="H108" s="2">
        <f t="shared" si="1"/>
        <v>0.32000000000698492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1334</v>
      </c>
      <c r="D110" s="1">
        <f>'PR-RAS'!E114</f>
        <v>322</v>
      </c>
      <c r="E110" s="1">
        <v>0</v>
      </c>
      <c r="F110" s="1">
        <v>0</v>
      </c>
      <c r="G110" s="2">
        <f t="shared" si="0"/>
        <v>215.602</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39628</v>
      </c>
      <c r="D111" s="1">
        <f>'PR-RAS'!E115</f>
        <v>10899.78</v>
      </c>
      <c r="E111" s="1">
        <v>0</v>
      </c>
      <c r="F111" s="1">
        <v>0</v>
      </c>
      <c r="G111" s="2">
        <f t="shared" si="0"/>
        <v>6757.0315999999993</v>
      </c>
      <c r="H111" s="2">
        <f t="shared" si="1"/>
        <v>0.21999999999934516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32367</v>
      </c>
      <c r="D113" s="1">
        <f>'PR-RAS'!E117</f>
        <v>72644.899999999994</v>
      </c>
      <c r="E113" s="1">
        <v>0</v>
      </c>
      <c r="F113" s="1">
        <v>0</v>
      </c>
      <c r="G113" s="2">
        <f t="shared" si="0"/>
        <v>19897.561600000001</v>
      </c>
      <c r="H113" s="2">
        <f t="shared" si="1"/>
        <v>0.10000000000582077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222272</v>
      </c>
      <c r="D116" s="1">
        <f>'PR-RAS'!E120</f>
        <v>192345.64</v>
      </c>
      <c r="E116" s="1">
        <v>0</v>
      </c>
      <c r="F116" s="1">
        <v>0</v>
      </c>
      <c r="G116" s="2">
        <f t="shared" si="0"/>
        <v>69800.777200000011</v>
      </c>
      <c r="H116" s="2">
        <f t="shared" si="1"/>
        <v>0.35999999998603016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17049</v>
      </c>
      <c r="D117" s="1">
        <f>'PR-RAS'!E121</f>
        <v>0</v>
      </c>
      <c r="E117" s="1">
        <v>0</v>
      </c>
      <c r="F117" s="1">
        <v>0</v>
      </c>
      <c r="G117" s="2">
        <f t="shared" si="0"/>
        <v>1977.6840000000002</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205223</v>
      </c>
      <c r="D118" s="1">
        <f>'PR-RAS'!E122</f>
        <v>192345.64</v>
      </c>
      <c r="E118" s="1">
        <v>0</v>
      </c>
      <c r="F118" s="1">
        <v>0</v>
      </c>
      <c r="G118" s="2">
        <f t="shared" si="0"/>
        <v>69019.970760000011</v>
      </c>
      <c r="H118" s="2">
        <f t="shared" si="1"/>
        <v>0.35999999998603016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21804</v>
      </c>
      <c r="D120" s="1">
        <f>'PR-RAS'!E124</f>
        <v>68874.97</v>
      </c>
      <c r="E120" s="1">
        <v>0</v>
      </c>
      <c r="F120" s="1">
        <v>0</v>
      </c>
      <c r="G120" s="2">
        <f t="shared" si="0"/>
        <v>18986.918859999998</v>
      </c>
      <c r="H120" s="2">
        <f t="shared" si="1"/>
        <v>2.9999999998835847E-2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21059</v>
      </c>
      <c r="D121" s="1">
        <f>'PR-RAS'!E125</f>
        <v>20887.39</v>
      </c>
      <c r="E121" s="1">
        <v>0</v>
      </c>
      <c r="F121" s="1">
        <v>0</v>
      </c>
      <c r="G121" s="2">
        <f t="shared" si="0"/>
        <v>7540.0535999999993</v>
      </c>
      <c r="H121" s="2">
        <f t="shared" si="1"/>
        <v>0.38999999999941792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21059</v>
      </c>
      <c r="D123" s="1">
        <f>'PR-RAS'!E127</f>
        <v>20887.39</v>
      </c>
      <c r="E123" s="1">
        <v>0</v>
      </c>
      <c r="F123" s="1">
        <v>0</v>
      </c>
      <c r="G123" s="2">
        <f t="shared" si="0"/>
        <v>7665.7211600000001</v>
      </c>
      <c r="H123" s="2">
        <f t="shared" si="1"/>
        <v>0.38999999999941792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745</v>
      </c>
      <c r="D124" s="1">
        <f>'PR-RAS'!E128</f>
        <v>47987.58</v>
      </c>
      <c r="E124" s="1">
        <v>0</v>
      </c>
      <c r="F124" s="1">
        <v>0</v>
      </c>
      <c r="G124" s="2">
        <f t="shared" si="0"/>
        <v>11896.579680000001</v>
      </c>
      <c r="H124" s="2">
        <f t="shared" si="1"/>
        <v>0.41999999999825377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745</v>
      </c>
      <c r="D125" s="1">
        <f>'PR-RAS'!E129</f>
        <v>47987.58</v>
      </c>
      <c r="E125" s="1">
        <v>0</v>
      </c>
      <c r="F125" s="1">
        <v>0</v>
      </c>
      <c r="G125" s="2">
        <f t="shared" si="0"/>
        <v>11993.29984</v>
      </c>
      <c r="H125" s="2">
        <f t="shared" si="1"/>
        <v>0.41999999999825377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1426</v>
      </c>
      <c r="D135" s="1">
        <f>'PR-RAS'!E139</f>
        <v>2307.6</v>
      </c>
      <c r="E135" s="1">
        <v>0</v>
      </c>
      <c r="F135" s="1">
        <v>0</v>
      </c>
      <c r="G135" s="2">
        <f t="shared" si="0"/>
        <v>809.52080000000001</v>
      </c>
      <c r="H135" s="2">
        <f t="shared" si="1"/>
        <v>0.40000000000009095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1400</v>
      </c>
      <c r="D136" s="1">
        <f>'PR-RAS'!E140</f>
        <v>0</v>
      </c>
      <c r="E136" s="1">
        <v>0</v>
      </c>
      <c r="F136" s="1">
        <v>0</v>
      </c>
      <c r="G136" s="2">
        <f t="shared" si="0"/>
        <v>189</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1400</v>
      </c>
      <c r="D145" s="1">
        <f>'PR-RAS'!E149</f>
        <v>0</v>
      </c>
      <c r="E145" s="1">
        <v>0</v>
      </c>
      <c r="F145" s="1">
        <v>0</v>
      </c>
      <c r="G145" s="2">
        <f t="shared" si="0"/>
        <v>201.6</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26</v>
      </c>
      <c r="D146" s="1">
        <f>'PR-RAS'!E150</f>
        <v>2307.6</v>
      </c>
      <c r="E146" s="1">
        <v>0</v>
      </c>
      <c r="F146" s="1">
        <v>0</v>
      </c>
      <c r="G146" s="2">
        <f t="shared" si="0"/>
        <v>672.97399999999993</v>
      </c>
      <c r="H146" s="2">
        <f t="shared" si="1"/>
        <v>0.40000000000009095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2502784</v>
      </c>
      <c r="D147" s="1">
        <f>'PR-RAS'!E151</f>
        <v>3467389.4400000004</v>
      </c>
      <c r="E147" s="1">
        <v>0</v>
      </c>
      <c r="F147" s="1">
        <v>0</v>
      </c>
      <c r="G147" s="2">
        <f t="shared" si="0"/>
        <v>1377884.1804800001</v>
      </c>
      <c r="H147" s="2">
        <f t="shared" si="1"/>
        <v>0.44000000040978193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513770</v>
      </c>
      <c r="D148" s="1">
        <f>'PR-RAS'!E152</f>
        <v>660607.66</v>
      </c>
      <c r="E148" s="1">
        <v>0</v>
      </c>
      <c r="F148" s="1">
        <v>0</v>
      </c>
      <c r="G148" s="2">
        <f t="shared" si="0"/>
        <v>269742.84204000002</v>
      </c>
      <c r="H148" s="2">
        <f t="shared" si="1"/>
        <v>0.33999999996740371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445905</v>
      </c>
      <c r="D149" s="1">
        <f>'PR-RAS'!E153</f>
        <v>562641.79</v>
      </c>
      <c r="E149" s="1">
        <v>0</v>
      </c>
      <c r="F149" s="1">
        <v>0</v>
      </c>
      <c r="G149" s="2">
        <f t="shared" si="0"/>
        <v>232535.90984000001</v>
      </c>
      <c r="H149" s="2">
        <f t="shared" si="1"/>
        <v>0.2099999999627471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445905</v>
      </c>
      <c r="D150" s="1">
        <f>'PR-RAS'!E154</f>
        <v>562641.79</v>
      </c>
      <c r="E150" s="1">
        <v>0</v>
      </c>
      <c r="F150" s="1">
        <v>0</v>
      </c>
      <c r="G150" s="2">
        <f t="shared" si="0"/>
        <v>234107.09841999999</v>
      </c>
      <c r="H150" s="2">
        <f t="shared" si="1"/>
        <v>0.2099999999627471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4830</v>
      </c>
      <c r="D154" s="1">
        <f>'PR-RAS'!E158</f>
        <v>5130</v>
      </c>
      <c r="E154" s="1">
        <v>0</v>
      </c>
      <c r="F154" s="1">
        <v>0</v>
      </c>
      <c r="G154" s="2">
        <f t="shared" si="0"/>
        <v>2308.77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63035</v>
      </c>
      <c r="D155" s="1">
        <f>'PR-RAS'!E159</f>
        <v>92835.87</v>
      </c>
      <c r="E155" s="1">
        <v>0</v>
      </c>
      <c r="F155" s="1">
        <v>0</v>
      </c>
      <c r="G155" s="2">
        <f t="shared" si="0"/>
        <v>38300.837959999997</v>
      </c>
      <c r="H155" s="2">
        <f t="shared" si="1"/>
        <v>0.13000000000465661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t="str">
        <f>'PR-RAS'!E160</f>
        <v>,</v>
      </c>
      <c r="E156" s="1">
        <v>0</v>
      </c>
      <c r="F156" s="1">
        <v>0</v>
      </c>
      <c r="G156" s="2" t="e">
        <f t="shared" si="0"/>
        <v>#VALUE!</v>
      </c>
      <c r="H156" s="2" t="e">
        <f t="shared" si="1"/>
        <v>#VALUE!</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63035</v>
      </c>
      <c r="D157" s="1">
        <f>'PR-RAS'!E161</f>
        <v>92835.87</v>
      </c>
      <c r="E157" s="1">
        <v>0</v>
      </c>
      <c r="F157" s="1">
        <v>0</v>
      </c>
      <c r="G157" s="2">
        <f t="shared" si="0"/>
        <v>38798.25144</v>
      </c>
      <c r="H157" s="2">
        <f t="shared" si="1"/>
        <v>0.13000000000465661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792876</v>
      </c>
      <c r="D159" s="1">
        <f>'PR-RAS'!E163</f>
        <v>1195181.4699999997</v>
      </c>
      <c r="E159" s="1">
        <v>0</v>
      </c>
      <c r="F159" s="1">
        <v>0</v>
      </c>
      <c r="G159" s="2">
        <f t="shared" si="0"/>
        <v>502951.75251999992</v>
      </c>
      <c r="H159" s="2">
        <f t="shared" si="1"/>
        <v>0.46999999973922968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34039</v>
      </c>
      <c r="D160" s="1">
        <f>'PR-RAS'!E164</f>
        <v>22193.63</v>
      </c>
      <c r="E160" s="1">
        <v>0</v>
      </c>
      <c r="F160" s="1">
        <v>0</v>
      </c>
      <c r="G160" s="2">
        <f t="shared" si="0"/>
        <v>12469.775340000002</v>
      </c>
      <c r="H160" s="2">
        <f t="shared" si="1"/>
        <v>0.36999999999898137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792</v>
      </c>
      <c r="D161" s="1">
        <f>'PR-RAS'!E165</f>
        <v>391.3</v>
      </c>
      <c r="E161" s="1">
        <v>0</v>
      </c>
      <c r="F161" s="1">
        <v>0</v>
      </c>
      <c r="G161" s="2">
        <f t="shared" si="0"/>
        <v>251.93599999999998</v>
      </c>
      <c r="H161" s="2">
        <f t="shared" si="1"/>
        <v>0.30000000000001137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25857</v>
      </c>
      <c r="D162" s="1">
        <f>'PR-RAS'!E166</f>
        <v>20277.330000000002</v>
      </c>
      <c r="E162" s="1">
        <v>0</v>
      </c>
      <c r="F162" s="1">
        <v>0</v>
      </c>
      <c r="G162" s="2">
        <f t="shared" si="0"/>
        <v>10692.277260000001</v>
      </c>
      <c r="H162" s="2">
        <f t="shared" si="1"/>
        <v>0.33000000000174623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7390</v>
      </c>
      <c r="D163" s="1">
        <f>'PR-RAS'!E167</f>
        <v>1525</v>
      </c>
      <c r="E163" s="1">
        <v>0</v>
      </c>
      <c r="F163" s="1">
        <v>0</v>
      </c>
      <c r="G163" s="2">
        <f t="shared" si="0"/>
        <v>1691.28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114274</v>
      </c>
      <c r="D165" s="1">
        <f>'PR-RAS'!E169</f>
        <v>160956.25</v>
      </c>
      <c r="E165" s="1">
        <v>0</v>
      </c>
      <c r="F165" s="1">
        <v>0</v>
      </c>
      <c r="G165" s="2">
        <f t="shared" si="0"/>
        <v>71534.58600000001</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15979</v>
      </c>
      <c r="D166" s="1">
        <f>'PR-RAS'!E170</f>
        <v>17451.599999999999</v>
      </c>
      <c r="E166" s="1">
        <v>0</v>
      </c>
      <c r="F166" s="1">
        <v>0</v>
      </c>
      <c r="G166" s="2">
        <f t="shared" si="0"/>
        <v>8395.5630000000001</v>
      </c>
      <c r="H166" s="2">
        <f t="shared" si="1"/>
        <v>0.40000000000145519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66999</v>
      </c>
      <c r="D168" s="1">
        <f>'PR-RAS'!E172</f>
        <v>107931.97</v>
      </c>
      <c r="E168" s="1">
        <v>0</v>
      </c>
      <c r="F168" s="1">
        <v>0</v>
      </c>
      <c r="G168" s="2">
        <f t="shared" si="0"/>
        <v>47238.110980000005</v>
      </c>
      <c r="H168" s="2">
        <f t="shared" si="1"/>
        <v>2.9999999998835847E-2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27182</v>
      </c>
      <c r="D169" s="1">
        <f>'PR-RAS'!E173</f>
        <v>12701.52</v>
      </c>
      <c r="E169" s="1">
        <v>0</v>
      </c>
      <c r="F169" s="1">
        <v>0</v>
      </c>
      <c r="G169" s="2">
        <f t="shared" si="0"/>
        <v>8834.2867200000001</v>
      </c>
      <c r="H169" s="2">
        <f t="shared" si="1"/>
        <v>0.47999999999956344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19091.16</v>
      </c>
      <c r="E170" s="1">
        <v>0</v>
      </c>
      <c r="F170" s="1">
        <v>0</v>
      </c>
      <c r="G170" s="2">
        <f t="shared" si="0"/>
        <v>6452.8120800000006</v>
      </c>
      <c r="H170" s="2">
        <f t="shared" si="1"/>
        <v>0.15999999999985448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4114</v>
      </c>
      <c r="D172" s="1">
        <f>'PR-RAS'!E176</f>
        <v>3780</v>
      </c>
      <c r="E172" s="1">
        <v>0</v>
      </c>
      <c r="F172" s="1">
        <v>0</v>
      </c>
      <c r="G172" s="2">
        <f t="shared" si="0"/>
        <v>1996.2540000000001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376896</v>
      </c>
      <c r="D173" s="1">
        <f>'PR-RAS'!E177</f>
        <v>832201.55999999982</v>
      </c>
      <c r="E173" s="1">
        <v>0</v>
      </c>
      <c r="F173" s="1">
        <v>0</v>
      </c>
      <c r="G173" s="2">
        <f t="shared" si="0"/>
        <v>351103.4486399999</v>
      </c>
      <c r="H173" s="2">
        <f t="shared" si="1"/>
        <v>0.44000000017695129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14892</v>
      </c>
      <c r="D174" s="1">
        <f>'PR-RAS'!E178</f>
        <v>13734.35</v>
      </c>
      <c r="E174" s="1">
        <v>0</v>
      </c>
      <c r="F174" s="1">
        <v>0</v>
      </c>
      <c r="G174" s="2">
        <f t="shared" si="0"/>
        <v>7328.4010999999991</v>
      </c>
      <c r="H174" s="2">
        <f t="shared" si="1"/>
        <v>0.3500000000003638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102772</v>
      </c>
      <c r="D175" s="1">
        <f>'PR-RAS'!E179</f>
        <v>354040.67</v>
      </c>
      <c r="E175" s="1">
        <v>0</v>
      </c>
      <c r="F175" s="1">
        <v>0</v>
      </c>
      <c r="G175" s="2">
        <f t="shared" si="0"/>
        <v>141088.48116</v>
      </c>
      <c r="H175" s="2">
        <f t="shared" si="1"/>
        <v>0.33000000001629815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84596</v>
      </c>
      <c r="D176" s="1">
        <f>'PR-RAS'!E180</f>
        <v>98598.48</v>
      </c>
      <c r="E176" s="1">
        <v>0</v>
      </c>
      <c r="F176" s="1">
        <v>0</v>
      </c>
      <c r="G176" s="2">
        <f t="shared" si="0"/>
        <v>49313.767999999989</v>
      </c>
      <c r="H176" s="2">
        <f t="shared" si="1"/>
        <v>0.47999999999592546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45949</v>
      </c>
      <c r="D177" s="1">
        <f>'PR-RAS'!E181</f>
        <v>78747.429999999993</v>
      </c>
      <c r="E177" s="1">
        <v>0</v>
      </c>
      <c r="F177" s="1">
        <v>0</v>
      </c>
      <c r="G177" s="2">
        <f t="shared" si="0"/>
        <v>35806.119359999997</v>
      </c>
      <c r="H177" s="2">
        <f t="shared" si="1"/>
        <v>0.42999999999301508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592</v>
      </c>
      <c r="D178" s="1">
        <f>'PR-RAS'!E182</f>
        <v>637.5</v>
      </c>
      <c r="E178" s="1">
        <v>0</v>
      </c>
      <c r="F178" s="1">
        <v>0</v>
      </c>
      <c r="G178" s="2">
        <f t="shared" si="0"/>
        <v>330.459</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9613</v>
      </c>
      <c r="D179" s="1">
        <f>'PR-RAS'!E183</f>
        <v>28180.83</v>
      </c>
      <c r="E179" s="1">
        <v>0</v>
      </c>
      <c r="F179" s="1">
        <v>0</v>
      </c>
      <c r="G179" s="2">
        <f t="shared" si="0"/>
        <v>11743.48948</v>
      </c>
      <c r="H179" s="2">
        <f t="shared" si="1"/>
        <v>0.16999999999825377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58350</v>
      </c>
      <c r="D180" s="1">
        <f>'PR-RAS'!E184</f>
        <v>129155</v>
      </c>
      <c r="E180" s="1">
        <v>0</v>
      </c>
      <c r="F180" s="1">
        <v>0</v>
      </c>
      <c r="G180" s="2">
        <f t="shared" si="0"/>
        <v>56682.14</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24244</v>
      </c>
      <c r="D181" s="1">
        <f>'PR-RAS'!E185</f>
        <v>21928.82</v>
      </c>
      <c r="E181" s="1">
        <v>0</v>
      </c>
      <c r="F181" s="1">
        <v>0</v>
      </c>
      <c r="G181" s="2">
        <f t="shared" si="0"/>
        <v>12258.295199999999</v>
      </c>
      <c r="H181" s="2">
        <f t="shared" si="1"/>
        <v>0.18000000000029104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35888</v>
      </c>
      <c r="D182" s="1">
        <f>'PR-RAS'!E186</f>
        <v>107178.48</v>
      </c>
      <c r="E182" s="1">
        <v>0</v>
      </c>
      <c r="F182" s="1">
        <v>0</v>
      </c>
      <c r="G182" s="2">
        <f t="shared" si="0"/>
        <v>45294.337759999995</v>
      </c>
      <c r="H182" s="2">
        <f t="shared" si="1"/>
        <v>0.47999999999592546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267667</v>
      </c>
      <c r="D184" s="1">
        <f>'PR-RAS'!E188</f>
        <v>179830.02999999997</v>
      </c>
      <c r="E184" s="1">
        <v>0</v>
      </c>
      <c r="F184" s="1">
        <v>0</v>
      </c>
      <c r="G184" s="2">
        <f t="shared" si="0"/>
        <v>114800.85197999999</v>
      </c>
      <c r="H184" s="2">
        <f t="shared" si="1"/>
        <v>2.9999999969732016E-2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227131</v>
      </c>
      <c r="D185" s="1">
        <f>'PR-RAS'!E189</f>
        <v>35560.949999999997</v>
      </c>
      <c r="E185" s="1">
        <v>0</v>
      </c>
      <c r="F185" s="1">
        <v>0</v>
      </c>
      <c r="G185" s="2">
        <f t="shared" si="0"/>
        <v>54878.533600000002</v>
      </c>
      <c r="H185" s="2">
        <f t="shared" si="1"/>
        <v>5.0000000002910383E-2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11364</v>
      </c>
      <c r="D186" s="1">
        <f>'PR-RAS'!E190</f>
        <v>6232</v>
      </c>
      <c r="E186" s="1">
        <v>0</v>
      </c>
      <c r="F186" s="1">
        <v>0</v>
      </c>
      <c r="G186" s="2">
        <f t="shared" si="0"/>
        <v>4408.18</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2485</v>
      </c>
      <c r="D187" s="1">
        <f>'PR-RAS'!E191</f>
        <v>5379.44</v>
      </c>
      <c r="E187" s="1">
        <v>0</v>
      </c>
      <c r="F187" s="1">
        <v>0</v>
      </c>
      <c r="G187" s="2">
        <f t="shared" si="0"/>
        <v>2463.36168</v>
      </c>
      <c r="H187" s="2">
        <f t="shared" si="1"/>
        <v>0.43999999999959982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19875</v>
      </c>
      <c r="D188" s="1">
        <f>'PR-RAS'!E192</f>
        <v>44875</v>
      </c>
      <c r="E188" s="1">
        <v>0</v>
      </c>
      <c r="F188" s="1">
        <v>0</v>
      </c>
      <c r="G188" s="2">
        <f t="shared" si="0"/>
        <v>20499.875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41169.78</v>
      </c>
      <c r="E189" s="1">
        <v>0</v>
      </c>
      <c r="F189" s="1">
        <v>0</v>
      </c>
      <c r="G189" s="2">
        <f t="shared" si="0"/>
        <v>15479.83728</v>
      </c>
      <c r="H189" s="2">
        <f t="shared" si="1"/>
        <v>0.22000000000116415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6812</v>
      </c>
      <c r="D191" s="1">
        <f>'PR-RAS'!E195</f>
        <v>46612.86</v>
      </c>
      <c r="E191" s="1">
        <v>0</v>
      </c>
      <c r="F191" s="1">
        <v>0</v>
      </c>
      <c r="G191" s="2">
        <f t="shared" si="0"/>
        <v>19007.166799999999</v>
      </c>
      <c r="H191" s="2">
        <f t="shared" si="1"/>
        <v>0.13999999999941792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4073</v>
      </c>
      <c r="D192" s="1">
        <f>'PR-RAS'!E196</f>
        <v>20809.52</v>
      </c>
      <c r="E192" s="1">
        <v>0</v>
      </c>
      <c r="F192" s="1">
        <v>0</v>
      </c>
      <c r="G192" s="2">
        <f t="shared" si="0"/>
        <v>8727.1796400000003</v>
      </c>
      <c r="H192" s="2">
        <f t="shared" si="1"/>
        <v>0.47999999999956344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15310.61</v>
      </c>
      <c r="E198" s="1">
        <v>0</v>
      </c>
      <c r="F198" s="1">
        <v>0</v>
      </c>
      <c r="G198" s="2">
        <f t="shared" si="0"/>
        <v>6032.3803400000006</v>
      </c>
      <c r="H198" s="2">
        <f t="shared" si="1"/>
        <v>0.38999999999941792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15310.61</v>
      </c>
      <c r="E200" s="1">
        <v>0</v>
      </c>
      <c r="F200" s="1">
        <v>0</v>
      </c>
      <c r="G200" s="2">
        <f t="shared" si="0"/>
        <v>6093.6227800000006</v>
      </c>
      <c r="H200" s="2">
        <f t="shared" si="1"/>
        <v>0.38999999999941792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4073</v>
      </c>
      <c r="D206" s="1">
        <f>'PR-RAS'!E210</f>
        <v>5498.91</v>
      </c>
      <c r="E206" s="1">
        <v>0</v>
      </c>
      <c r="F206" s="1">
        <v>0</v>
      </c>
      <c r="G206" s="2">
        <f t="shared" si="0"/>
        <v>3089.5180999999998</v>
      </c>
      <c r="H206" s="2">
        <f t="shared" si="1"/>
        <v>9.0000000000145519E-2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3774</v>
      </c>
      <c r="D207" s="1">
        <f>'PR-RAS'!E211</f>
        <v>4950.41</v>
      </c>
      <c r="E207" s="1">
        <v>0</v>
      </c>
      <c r="F207" s="1">
        <v>0</v>
      </c>
      <c r="G207" s="2">
        <f t="shared" si="0"/>
        <v>2817.0129199999997</v>
      </c>
      <c r="H207" s="2">
        <f t="shared" si="1"/>
        <v>0.40999999999985448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299</v>
      </c>
      <c r="D210" s="1">
        <f>'PR-RAS'!E214</f>
        <v>548.5</v>
      </c>
      <c r="E210" s="1">
        <v>0</v>
      </c>
      <c r="F210" s="1">
        <v>0</v>
      </c>
      <c r="G210" s="2">
        <f t="shared" si="0"/>
        <v>291.76400000000001</v>
      </c>
      <c r="H210" s="2">
        <f t="shared" si="1"/>
        <v>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32440</v>
      </c>
      <c r="D211" s="1">
        <f>'PR-RAS'!E215</f>
        <v>27863.09</v>
      </c>
      <c r="E211" s="1">
        <v>0</v>
      </c>
      <c r="F211" s="1">
        <v>0</v>
      </c>
      <c r="G211" s="2">
        <f t="shared" si="0"/>
        <v>18514.897799999999</v>
      </c>
      <c r="H211" s="2">
        <f t="shared" si="1"/>
        <v>9.0000000000145519E-2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32440</v>
      </c>
      <c r="D212" s="1">
        <f>'PR-RAS'!E216</f>
        <v>27863.09</v>
      </c>
      <c r="E212" s="1">
        <v>0</v>
      </c>
      <c r="F212" s="1">
        <v>0</v>
      </c>
      <c r="G212" s="2">
        <f t="shared" si="0"/>
        <v>18603.063979999999</v>
      </c>
      <c r="H212" s="2">
        <f t="shared" si="1"/>
        <v>9.0000000000145519E-2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32440</v>
      </c>
      <c r="D214" s="1">
        <f>'PR-RAS'!E218</f>
        <v>27863.09</v>
      </c>
      <c r="E214" s="1">
        <v>0</v>
      </c>
      <c r="F214" s="1">
        <v>0</v>
      </c>
      <c r="G214" s="2">
        <f t="shared" si="0"/>
        <v>18779.396339999999</v>
      </c>
      <c r="H214" s="2">
        <f t="shared" si="1"/>
        <v>9.0000000000145519E-2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570774</v>
      </c>
      <c r="D220" s="1">
        <f>'PR-RAS'!E224</f>
        <v>789450</v>
      </c>
      <c r="E220" s="1">
        <v>0</v>
      </c>
      <c r="F220" s="1">
        <v>0</v>
      </c>
      <c r="G220" s="2">
        <f t="shared" si="0"/>
        <v>470778.60600000003</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53665</v>
      </c>
      <c r="D227" s="1">
        <f>'PR-RAS'!E231</f>
        <v>25000</v>
      </c>
      <c r="E227" s="1">
        <v>0</v>
      </c>
      <c r="F227" s="1">
        <v>0</v>
      </c>
      <c r="G227" s="2">
        <f t="shared" si="0"/>
        <v>23428.29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25000</v>
      </c>
      <c r="E228" s="1">
        <v>0</v>
      </c>
      <c r="F228" s="1">
        <v>0</v>
      </c>
      <c r="G228" s="2">
        <f t="shared" si="0"/>
        <v>11350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53665</v>
      </c>
      <c r="D229" s="1">
        <f>'PR-RAS'!E233</f>
        <v>0</v>
      </c>
      <c r="E229" s="1">
        <v>0</v>
      </c>
      <c r="F229" s="1">
        <v>0</v>
      </c>
      <c r="G229" s="2">
        <f t="shared" si="0"/>
        <v>12235.62</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517109</v>
      </c>
      <c r="D236" s="1">
        <f>'PR-RAS'!E240</f>
        <v>764450</v>
      </c>
      <c r="E236" s="1">
        <v>0</v>
      </c>
      <c r="F236" s="1">
        <v>0</v>
      </c>
      <c r="G236" s="2">
        <f t="shared" si="0"/>
        <v>480812.11499999999</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517109</v>
      </c>
      <c r="D237" s="1">
        <f>'PR-RAS'!E241</f>
        <v>764450</v>
      </c>
      <c r="E237" s="1">
        <v>0</v>
      </c>
      <c r="F237" s="1">
        <v>0</v>
      </c>
      <c r="G237" s="2">
        <f t="shared" si="0"/>
        <v>482858.12399999995</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197416</v>
      </c>
      <c r="D248" s="1">
        <f>'PR-RAS'!E252</f>
        <v>240225.77</v>
      </c>
      <c r="E248" s="1">
        <v>0</v>
      </c>
      <c r="F248" s="1">
        <v>0</v>
      </c>
      <c r="G248" s="2">
        <f t="shared" si="0"/>
        <v>167433.28238000002</v>
      </c>
      <c r="H248" s="2">
        <f t="shared" si="1"/>
        <v>0.23000000001047738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197416</v>
      </c>
      <c r="D255" s="1">
        <f>'PR-RAS'!E259</f>
        <v>240225.77</v>
      </c>
      <c r="E255" s="1">
        <v>0</v>
      </c>
      <c r="F255" s="1">
        <v>0</v>
      </c>
      <c r="G255" s="2">
        <f t="shared" si="0"/>
        <v>172178.35516000001</v>
      </c>
      <c r="H255" s="2">
        <f t="shared" si="1"/>
        <v>0.23000000001047738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166369</v>
      </c>
      <c r="D256" s="1">
        <f>'PR-RAS'!E260</f>
        <v>207585.77</v>
      </c>
      <c r="E256" s="1">
        <v>0</v>
      </c>
      <c r="F256" s="1">
        <v>0</v>
      </c>
      <c r="G256" s="2">
        <f t="shared" si="0"/>
        <v>148292.8377</v>
      </c>
      <c r="H256" s="2">
        <f t="shared" si="1"/>
        <v>0.23000000001047738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31047</v>
      </c>
      <c r="D257" s="1">
        <f>'PR-RAS'!E261</f>
        <v>32640</v>
      </c>
      <c r="E257" s="1">
        <v>0</v>
      </c>
      <c r="F257" s="1">
        <v>0</v>
      </c>
      <c r="G257" s="2">
        <f t="shared" si="0"/>
        <v>24659.712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391435</v>
      </c>
      <c r="D259" s="1">
        <f>'PR-RAS'!E263</f>
        <v>533251.92999999993</v>
      </c>
      <c r="E259" s="1">
        <v>0</v>
      </c>
      <c r="F259" s="1">
        <v>0</v>
      </c>
      <c r="G259" s="2">
        <f t="shared" si="0"/>
        <v>376148.22587999998</v>
      </c>
      <c r="H259" s="2">
        <f t="shared" si="1"/>
        <v>7.000000006519258E-2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320435</v>
      </c>
      <c r="D260" s="1">
        <f>'PR-RAS'!E264</f>
        <v>495349.93</v>
      </c>
      <c r="E260" s="1">
        <v>0</v>
      </c>
      <c r="F260" s="1">
        <v>0</v>
      </c>
      <c r="G260" s="2">
        <f t="shared" si="0"/>
        <v>339583.92874</v>
      </c>
      <c r="H260" s="2">
        <f t="shared" si="1"/>
        <v>7.0000000006984919E-2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317007</v>
      </c>
      <c r="D261" s="1">
        <f>'PR-RAS'!E265</f>
        <v>490353.76</v>
      </c>
      <c r="E261" s="1">
        <v>0</v>
      </c>
      <c r="F261" s="1">
        <v>0</v>
      </c>
      <c r="G261" s="2">
        <f t="shared" si="0"/>
        <v>337405.77520000003</v>
      </c>
      <c r="H261" s="2">
        <f t="shared" si="1"/>
        <v>0.23999999999068677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3428</v>
      </c>
      <c r="D262" s="1">
        <f>'PR-RAS'!E266</f>
        <v>4996.17</v>
      </c>
      <c r="E262" s="1">
        <v>0</v>
      </c>
      <c r="F262" s="1">
        <v>0</v>
      </c>
      <c r="G262" s="2">
        <f t="shared" si="0"/>
        <v>3502.70874</v>
      </c>
      <c r="H262" s="2">
        <f t="shared" si="1"/>
        <v>0.17000000000007276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71000</v>
      </c>
      <c r="D275" s="1">
        <f>'PR-RAS'!E279</f>
        <v>37902</v>
      </c>
      <c r="E275" s="1">
        <v>0</v>
      </c>
      <c r="F275" s="1">
        <v>0</v>
      </c>
      <c r="G275" s="2">
        <f t="shared" si="8"/>
        <v>40224.296000000002</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71000</v>
      </c>
      <c r="D276" s="1">
        <f>'PR-RAS'!E280</f>
        <v>37902</v>
      </c>
      <c r="E276" s="1">
        <v>0</v>
      </c>
      <c r="F276" s="1">
        <v>0</v>
      </c>
      <c r="G276" s="2">
        <f t="shared" si="8"/>
        <v>40371.100000000006</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2502784</v>
      </c>
      <c r="D285" s="1">
        <f>'PR-RAS'!E289</f>
        <v>3467389.4400000004</v>
      </c>
      <c r="E285" s="1">
        <v>0</v>
      </c>
      <c r="F285" s="1">
        <v>0</v>
      </c>
      <c r="G285" s="2">
        <f t="shared" si="8"/>
        <v>2680267.8579199999</v>
      </c>
      <c r="H285" s="2">
        <f t="shared" si="9"/>
        <v>0.44000000040978193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1193527</v>
      </c>
      <c r="D286" s="1">
        <f>'PR-RAS'!E290</f>
        <v>926131.29999999795</v>
      </c>
      <c r="E286" s="1">
        <v>0</v>
      </c>
      <c r="F286" s="1">
        <v>0</v>
      </c>
      <c r="G286" s="2">
        <f t="shared" si="8"/>
        <v>868050.0359999988</v>
      </c>
      <c r="H286" s="2">
        <f t="shared" si="9"/>
        <v>0.29999999795109034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2373160</v>
      </c>
      <c r="D288" s="1">
        <f>'PR-RAS'!E292</f>
        <v>3554144.64</v>
      </c>
      <c r="E288" s="1">
        <v>0</v>
      </c>
      <c r="F288" s="1">
        <v>0</v>
      </c>
      <c r="G288" s="2">
        <f t="shared" si="8"/>
        <v>2721175.9433599999</v>
      </c>
      <c r="H288" s="2">
        <f t="shared" si="9"/>
        <v>0.35999999986961484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674516</v>
      </c>
      <c r="D290" s="1">
        <f>'PR-RAS'!E294</f>
        <v>695432.67</v>
      </c>
      <c r="E290" s="1">
        <v>0</v>
      </c>
      <c r="F290" s="1">
        <v>0</v>
      </c>
      <c r="G290" s="2">
        <f t="shared" si="8"/>
        <v>596895.20725999994</v>
      </c>
      <c r="H290" s="2">
        <f t="shared" si="9"/>
        <v>0.32999999995809048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125</v>
      </c>
      <c r="D291" s="1">
        <f>'PR-RAS'!E295</f>
        <v>0</v>
      </c>
      <c r="E291" s="1">
        <v>0</v>
      </c>
      <c r="F291" s="1">
        <v>0</v>
      </c>
      <c r="G291" s="2">
        <f t="shared" si="8"/>
        <v>36.25</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53883</v>
      </c>
      <c r="D293" s="1">
        <f>'PR-RAS'!E298</f>
        <v>234200</v>
      </c>
      <c r="E293" s="1">
        <v>0</v>
      </c>
      <c r="F293" s="1">
        <v>0</v>
      </c>
      <c r="G293" s="2">
        <f t="shared" si="8"/>
        <v>152506.636</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50024</v>
      </c>
      <c r="D294" s="1">
        <f>'PR-RAS'!E299</f>
        <v>222800</v>
      </c>
      <c r="E294" s="1">
        <v>0</v>
      </c>
      <c r="F294" s="1">
        <v>0</v>
      </c>
      <c r="G294" s="2">
        <f t="shared" si="8"/>
        <v>145217.83199999999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50024</v>
      </c>
      <c r="D295" s="1">
        <f>'PR-RAS'!E300</f>
        <v>222800</v>
      </c>
      <c r="E295" s="1">
        <v>0</v>
      </c>
      <c r="F295" s="1">
        <v>0</v>
      </c>
      <c r="G295" s="2">
        <f t="shared" si="8"/>
        <v>145713.45600000001</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50024</v>
      </c>
      <c r="D296" s="1">
        <f>'PR-RAS'!E301</f>
        <v>222800</v>
      </c>
      <c r="E296" s="1">
        <v>0</v>
      </c>
      <c r="F296" s="1">
        <v>0</v>
      </c>
      <c r="G296" s="2">
        <f t="shared" si="8"/>
        <v>146209.07999999999</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3859</v>
      </c>
      <c r="D306" s="1">
        <f>'PR-RAS'!E311</f>
        <v>11400</v>
      </c>
      <c r="E306" s="1">
        <v>0</v>
      </c>
      <c r="F306" s="1">
        <v>0</v>
      </c>
      <c r="G306" s="2">
        <f t="shared" si="8"/>
        <v>8130.9949999999999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951</v>
      </c>
      <c r="D307" s="1">
        <f>'PR-RAS'!E312</f>
        <v>0</v>
      </c>
      <c r="E307" s="1">
        <v>0</v>
      </c>
      <c r="F307" s="1">
        <v>0</v>
      </c>
      <c r="G307" s="2">
        <f t="shared" si="8"/>
        <v>291.00599999999997</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951</v>
      </c>
      <c r="D308" s="1">
        <f>'PR-RAS'!E313</f>
        <v>0</v>
      </c>
      <c r="E308" s="1">
        <v>0</v>
      </c>
      <c r="F308" s="1">
        <v>0</v>
      </c>
      <c r="G308" s="2">
        <f t="shared" si="8"/>
        <v>291.95699999999999</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2908</v>
      </c>
      <c r="D331" s="1">
        <f>'PR-RAS'!E336</f>
        <v>11400</v>
      </c>
      <c r="E331" s="1">
        <v>0</v>
      </c>
      <c r="F331" s="1">
        <v>0</v>
      </c>
      <c r="G331" s="2">
        <f t="shared" si="8"/>
        <v>8483.6400000000012</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2908</v>
      </c>
      <c r="D332" s="1">
        <f>'PR-RAS'!E337</f>
        <v>11400</v>
      </c>
      <c r="E332" s="1">
        <v>0</v>
      </c>
      <c r="F332" s="1">
        <v>0</v>
      </c>
      <c r="G332" s="2">
        <f t="shared" si="8"/>
        <v>8509.348</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1712896</v>
      </c>
      <c r="D345" s="1">
        <f>'PR-RAS'!E350</f>
        <v>214565.1</v>
      </c>
      <c r="E345" s="1">
        <v>0</v>
      </c>
      <c r="F345" s="1">
        <v>0</v>
      </c>
      <c r="G345" s="2">
        <f t="shared" si="8"/>
        <v>736857.01280000003</v>
      </c>
      <c r="H345" s="2">
        <f t="shared" si="9"/>
        <v>0.10000000000582077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1540563</v>
      </c>
      <c r="D346" s="1">
        <f>'PR-RAS'!E351</f>
        <v>0</v>
      </c>
      <c r="E346" s="1">
        <v>0</v>
      </c>
      <c r="F346" s="1">
        <v>0</v>
      </c>
      <c r="G346" s="2">
        <f t="shared" si="8"/>
        <v>531494.23499999999</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80121</v>
      </c>
      <c r="D347" s="1">
        <f>'PR-RAS'!E352</f>
        <v>0</v>
      </c>
      <c r="E347" s="1">
        <v>0</v>
      </c>
      <c r="F347" s="1">
        <v>0</v>
      </c>
      <c r="G347" s="2">
        <f t="shared" si="8"/>
        <v>27721.865999999998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80121</v>
      </c>
      <c r="D348" s="1">
        <f>'PR-RAS'!E353</f>
        <v>0</v>
      </c>
      <c r="E348" s="1">
        <v>0</v>
      </c>
      <c r="F348" s="1">
        <v>0</v>
      </c>
      <c r="G348" s="2">
        <f t="shared" si="8"/>
        <v>27801.986999999997</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1460442</v>
      </c>
      <c r="D351" s="1">
        <f>'PR-RAS'!E356</f>
        <v>0</v>
      </c>
      <c r="E351" s="1">
        <v>0</v>
      </c>
      <c r="F351" s="1">
        <v>0</v>
      </c>
      <c r="G351" s="2">
        <f t="shared" si="8"/>
        <v>511154.69999999995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1460442</v>
      </c>
      <c r="D355" s="1">
        <f>'PR-RAS'!E360</f>
        <v>0</v>
      </c>
      <c r="E355" s="1">
        <v>0</v>
      </c>
      <c r="F355" s="1">
        <v>0</v>
      </c>
      <c r="G355" s="2">
        <f t="shared" si="8"/>
        <v>516996.46799999999</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169233</v>
      </c>
      <c r="D358" s="1">
        <f>'PR-RAS'!E363</f>
        <v>187940.1</v>
      </c>
      <c r="E358" s="1">
        <v>0</v>
      </c>
      <c r="F358" s="1">
        <v>0</v>
      </c>
      <c r="G358" s="2">
        <f t="shared" si="8"/>
        <v>194605.41239999997</v>
      </c>
      <c r="H358" s="2">
        <f t="shared" si="9"/>
        <v>0.10000000000582077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90375</v>
      </c>
      <c r="D359" s="1">
        <f>'PR-RAS'!E364</f>
        <v>115777.86</v>
      </c>
      <c r="E359" s="1">
        <v>0</v>
      </c>
      <c r="F359" s="1">
        <v>0</v>
      </c>
      <c r="G359" s="2">
        <f t="shared" si="8"/>
        <v>115251.19775999998</v>
      </c>
      <c r="H359" s="2">
        <f t="shared" si="9"/>
        <v>0.13999999999941792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30125</v>
      </c>
      <c r="D361" s="1">
        <f>'PR-RAS'!E366</f>
        <v>9402.86</v>
      </c>
      <c r="E361" s="1">
        <v>0</v>
      </c>
      <c r="F361" s="1">
        <v>0</v>
      </c>
      <c r="G361" s="2">
        <f t="shared" si="8"/>
        <v>17615.0592</v>
      </c>
      <c r="H361" s="2">
        <f t="shared" si="9"/>
        <v>0.13999999999941792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60250</v>
      </c>
      <c r="D362" s="1">
        <f>'PR-RAS'!E367</f>
        <v>79250</v>
      </c>
      <c r="E362" s="1">
        <v>0</v>
      </c>
      <c r="F362" s="1">
        <v>0</v>
      </c>
      <c r="G362" s="2">
        <f t="shared" si="8"/>
        <v>78968.75</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27125</v>
      </c>
      <c r="E363" s="1">
        <v>0</v>
      </c>
      <c r="F363" s="1">
        <v>0</v>
      </c>
      <c r="G363" s="2">
        <f t="shared" si="8"/>
        <v>19638.5</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78858</v>
      </c>
      <c r="D364" s="1">
        <f>'PR-RAS'!E369</f>
        <v>28515.989999999998</v>
      </c>
      <c r="E364" s="1">
        <v>0</v>
      </c>
      <c r="F364" s="1">
        <v>0</v>
      </c>
      <c r="G364" s="2">
        <f t="shared" si="8"/>
        <v>49328.062739999994</v>
      </c>
      <c r="H364" s="2">
        <f t="shared" si="9"/>
        <v>1.0000000002037268E-2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30733</v>
      </c>
      <c r="D365" s="1">
        <f>'PR-RAS'!E370</f>
        <v>19666</v>
      </c>
      <c r="E365" s="1">
        <v>0</v>
      </c>
      <c r="F365" s="1">
        <v>0</v>
      </c>
      <c r="G365" s="2">
        <f t="shared" si="8"/>
        <v>25503.66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48125</v>
      </c>
      <c r="D371" s="1">
        <f>'PR-RAS'!E376</f>
        <v>8849.99</v>
      </c>
      <c r="E371" s="1">
        <v>0</v>
      </c>
      <c r="F371" s="1">
        <v>0</v>
      </c>
      <c r="G371" s="2">
        <f t="shared" si="8"/>
        <v>24355.242599999998</v>
      </c>
      <c r="H371" s="2">
        <f t="shared" si="9"/>
        <v>1.0000000000218279E-2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43646.25</v>
      </c>
      <c r="E386" s="1">
        <v>0</v>
      </c>
      <c r="F386" s="1">
        <v>0</v>
      </c>
      <c r="G386" s="2">
        <f t="shared" si="8"/>
        <v>33607.612500000003</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43646.25</v>
      </c>
      <c r="E389" s="1">
        <v>0</v>
      </c>
      <c r="F389" s="1">
        <v>0</v>
      </c>
      <c r="G389" s="2">
        <f t="shared" si="8"/>
        <v>33869.49</v>
      </c>
      <c r="H389" s="2">
        <f t="shared" si="9"/>
        <v>0.25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3100</v>
      </c>
      <c r="D397" s="1">
        <f>'PR-RAS'!E402</f>
        <v>26625</v>
      </c>
      <c r="E397" s="1">
        <v>0</v>
      </c>
      <c r="F397" s="1">
        <v>0</v>
      </c>
      <c r="G397" s="2">
        <f t="shared" si="8"/>
        <v>22314.600000000002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3100</v>
      </c>
      <c r="D398" s="1">
        <f>'PR-RAS'!E403</f>
        <v>26625</v>
      </c>
      <c r="E398" s="1">
        <v>0</v>
      </c>
      <c r="F398" s="1">
        <v>0</v>
      </c>
      <c r="G398" s="2">
        <f t="shared" si="8"/>
        <v>22370.95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19634.899999999994</v>
      </c>
      <c r="E402" s="1">
        <v>0</v>
      </c>
      <c r="F402" s="1">
        <v>0</v>
      </c>
      <c r="G402" s="2">
        <f t="shared" si="8"/>
        <v>15747.189799999996</v>
      </c>
      <c r="H402" s="2">
        <f t="shared" si="9"/>
        <v>0.10000000000582077</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1659013</v>
      </c>
      <c r="D403" s="1">
        <f>'PR-RAS'!E408</f>
        <v>0</v>
      </c>
      <c r="E403" s="1">
        <v>0</v>
      </c>
      <c r="F403" s="1">
        <v>0</v>
      </c>
      <c r="G403" s="2">
        <f t="shared" si="8"/>
        <v>666923.22600000002</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9616</v>
      </c>
      <c r="D406" s="1">
        <f>'PR-RAS'!E411</f>
        <v>51622.86</v>
      </c>
      <c r="E406" s="1">
        <v>0</v>
      </c>
      <c r="F406" s="1">
        <v>0</v>
      </c>
      <c r="G406" s="2">
        <f t="shared" si="8"/>
        <v>45708.996600000006</v>
      </c>
      <c r="H406" s="2">
        <f t="shared" si="9"/>
        <v>0.13999999999941792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3750194</v>
      </c>
      <c r="D407" s="1">
        <f>'PR-RAS'!E412</f>
        <v>4627720.7399999984</v>
      </c>
      <c r="E407" s="1">
        <v>0</v>
      </c>
      <c r="F407" s="1">
        <v>0</v>
      </c>
      <c r="G407" s="2">
        <f t="shared" si="8"/>
        <v>5280288.004879999</v>
      </c>
      <c r="H407" s="2">
        <f t="shared" si="9"/>
        <v>0.26000000163912773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4215680</v>
      </c>
      <c r="D408" s="1">
        <f>'PR-RAS'!E413</f>
        <v>3681954.5400000005</v>
      </c>
      <c r="E408" s="1">
        <v>0</v>
      </c>
      <c r="F408" s="1">
        <v>0</v>
      </c>
      <c r="G408" s="2">
        <f t="shared" si="8"/>
        <v>4712892.7555600004</v>
      </c>
      <c r="H408" s="2">
        <f t="shared" si="9"/>
        <v>0.45999999949708581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945766.19999999786</v>
      </c>
      <c r="E409" s="1">
        <v>0</v>
      </c>
      <c r="F409" s="1">
        <v>0</v>
      </c>
      <c r="G409" s="2">
        <f t="shared" si="8"/>
        <v>771745.21919999819</v>
      </c>
      <c r="H409" s="2">
        <f t="shared" si="9"/>
        <v>0.19999999785795808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465486</v>
      </c>
      <c r="D410" s="1">
        <f>'PR-RAS'!E415</f>
        <v>0</v>
      </c>
      <c r="E410" s="1">
        <v>0</v>
      </c>
      <c r="F410" s="1">
        <v>0</v>
      </c>
      <c r="G410" s="2">
        <f t="shared" si="8"/>
        <v>190383.77399999998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2373160</v>
      </c>
      <c r="D411" s="1">
        <f>'PR-RAS'!E416</f>
        <v>3554144.64</v>
      </c>
      <c r="E411" s="1">
        <v>0</v>
      </c>
      <c r="F411" s="1">
        <v>0</v>
      </c>
      <c r="G411" s="2">
        <f t="shared" si="8"/>
        <v>3887394.2048000004</v>
      </c>
      <c r="H411" s="2">
        <f t="shared" si="9"/>
        <v>0.35999999986961484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684132</v>
      </c>
      <c r="D413" s="1">
        <f>'PR-RAS'!E418</f>
        <v>747055.53</v>
      </c>
      <c r="E413" s="1">
        <v>0</v>
      </c>
      <c r="F413" s="1">
        <v>0</v>
      </c>
      <c r="G413" s="2">
        <f t="shared" si="8"/>
        <v>897436.14072000002</v>
      </c>
      <c r="H413" s="2">
        <f t="shared" si="9"/>
        <v>0.46999999997206032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532497.43999999994</v>
      </c>
      <c r="E522" s="1">
        <v>0</v>
      </c>
      <c r="F522" s="1">
        <v>0</v>
      </c>
      <c r="G522" s="2">
        <f t="shared" ref="G522:G809" si="10">(B522/1000)*(C522*1+D522*2)</f>
        <v>554862.33247999998</v>
      </c>
      <c r="H522" s="2">
        <f t="shared" ref="H522:H809" si="11">ABS(C522-ROUND(C522,0))+ABS(D522-ROUND(D522,0))</f>
        <v>0.43999999994412065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532497.43999999994</v>
      </c>
      <c r="E587" s="1">
        <v>0</v>
      </c>
      <c r="F587" s="1">
        <v>0</v>
      </c>
      <c r="G587" s="2">
        <f t="shared" si="10"/>
        <v>624086.99967999989</v>
      </c>
      <c r="H587" s="2">
        <f t="shared" si="11"/>
        <v>0.43999999994412065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532497.43999999994</v>
      </c>
      <c r="E611" s="1">
        <v>0</v>
      </c>
      <c r="F611" s="1">
        <v>0</v>
      </c>
      <c r="G611" s="2">
        <f t="shared" si="10"/>
        <v>649646.87679999997</v>
      </c>
      <c r="H611" s="2">
        <f t="shared" si="11"/>
        <v>0.43999999994412065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532497.43999999994</v>
      </c>
      <c r="E612" s="1">
        <v>0</v>
      </c>
      <c r="F612" s="1">
        <v>0</v>
      </c>
      <c r="G612" s="2">
        <f t="shared" si="10"/>
        <v>650711.87167999987</v>
      </c>
      <c r="H612" s="2">
        <f t="shared" si="11"/>
        <v>0.43999999994412065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532497.43999999994</v>
      </c>
      <c r="E630" s="1">
        <v>0</v>
      </c>
      <c r="F630" s="1">
        <v>0</v>
      </c>
      <c r="G630" s="2">
        <f t="shared" si="10"/>
        <v>669881.77951999998</v>
      </c>
      <c r="H630" s="2">
        <f t="shared" si="11"/>
        <v>0.43999999994412065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532497.43999999994</v>
      </c>
      <c r="E631" s="1">
        <v>0</v>
      </c>
      <c r="F631" s="1">
        <v>0</v>
      </c>
      <c r="G631" s="2">
        <f t="shared" si="10"/>
        <v>670946.77439999988</v>
      </c>
      <c r="H631" s="2">
        <f t="shared" si="11"/>
        <v>0.43999999994412065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3750194</v>
      </c>
      <c r="D633" s="1">
        <f>'PR-RAS'!E639</f>
        <v>4627720.7399999984</v>
      </c>
      <c r="E633" s="1">
        <v>0</v>
      </c>
      <c r="F633" s="1">
        <v>0</v>
      </c>
      <c r="G633" s="2">
        <f t="shared" si="10"/>
        <v>8219561.6233599978</v>
      </c>
      <c r="H633" s="2">
        <f t="shared" si="11"/>
        <v>0.26000000163912773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4215680</v>
      </c>
      <c r="D634" s="1">
        <f>'PR-RAS'!E640</f>
        <v>4214451.9800000004</v>
      </c>
      <c r="E634" s="1">
        <v>0</v>
      </c>
      <c r="F634" s="1">
        <v>0</v>
      </c>
      <c r="G634" s="2">
        <f t="shared" si="10"/>
        <v>8004021.6466800002</v>
      </c>
      <c r="H634" s="2">
        <f t="shared" si="11"/>
        <v>1.9999999552965164E-2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413268.75999999791</v>
      </c>
      <c r="E635" s="1">
        <v>0</v>
      </c>
      <c r="F635" s="1">
        <v>0</v>
      </c>
      <c r="G635" s="2">
        <f t="shared" si="10"/>
        <v>524024.78767999739</v>
      </c>
      <c r="H635" s="2">
        <f t="shared" si="11"/>
        <v>0.24000000208616257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465486</v>
      </c>
      <c r="D636" s="1">
        <f>'PR-RAS'!E642</f>
        <v>0</v>
      </c>
      <c r="E636" s="1">
        <v>0</v>
      </c>
      <c r="F636" s="1">
        <v>0</v>
      </c>
      <c r="G636" s="2">
        <f t="shared" si="10"/>
        <v>295583.61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2373160</v>
      </c>
      <c r="D637" s="1">
        <f>'PR-RAS'!E643</f>
        <v>4086642.08</v>
      </c>
      <c r="E637" s="1">
        <v>0</v>
      </c>
      <c r="F637" s="1">
        <v>0</v>
      </c>
      <c r="G637" s="2">
        <f t="shared" si="10"/>
        <v>6707538.4857600005</v>
      </c>
      <c r="H637" s="2">
        <f t="shared" si="11"/>
        <v>8.0000000074505806E-2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1907674</v>
      </c>
      <c r="D639" s="1">
        <f>'PR-RAS'!E645</f>
        <v>4499910.839999998</v>
      </c>
      <c r="E639" s="1">
        <v>0</v>
      </c>
      <c r="F639" s="1">
        <v>0</v>
      </c>
      <c r="G639" s="2">
        <f t="shared" si="10"/>
        <v>6958982.2438399978</v>
      </c>
      <c r="H639" s="2">
        <f t="shared" si="11"/>
        <v>0.16000000201165676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2896181</v>
      </c>
      <c r="D642" s="1">
        <f>'PR-RAS'!E649</f>
        <v>6105561.8600000003</v>
      </c>
      <c r="E642" s="1">
        <v>0</v>
      </c>
      <c r="F642" s="1">
        <v>0</v>
      </c>
      <c r="G642" s="2">
        <f t="shared" si="10"/>
        <v>9683782.3255200014</v>
      </c>
      <c r="H642" s="2">
        <f t="shared" si="11"/>
        <v>0.13999999966472387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3982055</v>
      </c>
      <c r="D643" s="1">
        <f>'PR-RAS'!E650</f>
        <v>6284388.2300000004</v>
      </c>
      <c r="E643" s="1">
        <v>0</v>
      </c>
      <c r="F643" s="1">
        <v>0</v>
      </c>
      <c r="G643" s="2">
        <f t="shared" si="10"/>
        <v>10625633.797320001</v>
      </c>
      <c r="H643" s="2">
        <f t="shared" si="11"/>
        <v>0.23000000044703484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3330801</v>
      </c>
      <c r="D644" s="1">
        <f>'PR-RAS'!E651</f>
        <v>4828374.54</v>
      </c>
      <c r="E644" s="1">
        <v>0</v>
      </c>
      <c r="F644" s="1">
        <v>0</v>
      </c>
      <c r="G644" s="2">
        <f t="shared" si="10"/>
        <v>8350994.70144</v>
      </c>
      <c r="H644" s="2">
        <f t="shared" si="11"/>
        <v>0.4599999999627471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3547435</v>
      </c>
      <c r="D645" s="1">
        <f>'PR-RAS'!E652</f>
        <v>7561575.5499999998</v>
      </c>
      <c r="E645" s="1">
        <v>0</v>
      </c>
      <c r="F645" s="1">
        <v>0</v>
      </c>
      <c r="G645" s="2">
        <f t="shared" si="10"/>
        <v>12023857.448400002</v>
      </c>
      <c r="H645" s="2">
        <f t="shared" si="11"/>
        <v>0.45000000018626451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11</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10</v>
      </c>
      <c r="E648" s="1">
        <v>0</v>
      </c>
      <c r="F648" s="1">
        <v>0</v>
      </c>
      <c r="G648" s="2">
        <f t="shared" si="10"/>
        <v>18.116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9792</v>
      </c>
      <c r="D651" s="1">
        <f>'PR-RAS'!E658</f>
        <v>350</v>
      </c>
      <c r="E651" s="1">
        <v>0</v>
      </c>
      <c r="F651" s="1">
        <v>0</v>
      </c>
      <c r="G651" s="2">
        <f t="shared" si="10"/>
        <v>6819.8</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160</v>
      </c>
      <c r="D653" s="1">
        <f>'PR-RAS'!E660</f>
        <v>641.07000000000005</v>
      </c>
      <c r="E653" s="1">
        <v>0</v>
      </c>
      <c r="F653" s="1">
        <v>0</v>
      </c>
      <c r="G653" s="2">
        <f t="shared" si="10"/>
        <v>940.27528000000007</v>
      </c>
      <c r="H653" s="2">
        <f t="shared" si="11"/>
        <v>7.0000000000050022E-2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1319034</v>
      </c>
      <c r="D654" s="1">
        <f>'PR-RAS'!E661</f>
        <v>1317943.74</v>
      </c>
      <c r="E654" s="1">
        <v>0</v>
      </c>
      <c r="F654" s="1">
        <v>0</v>
      </c>
      <c r="G654" s="2">
        <f t="shared" si="10"/>
        <v>2582563.7264399999</v>
      </c>
      <c r="H654" s="2">
        <f t="shared" si="11"/>
        <v>0.26000000000931323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70393.600000000006</v>
      </c>
      <c r="E703" s="1">
        <v>0</v>
      </c>
      <c r="F703" s="1">
        <v>0</v>
      </c>
      <c r="G703" s="2">
        <f t="shared" si="10"/>
        <v>98832.614400000006</v>
      </c>
      <c r="H703" s="2">
        <f t="shared" si="11"/>
        <v>0.39999999999417923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1214</v>
      </c>
      <c r="D705" s="1">
        <f>'PR-RAS'!E712</f>
        <v>2251.3000000000002</v>
      </c>
      <c r="E705" s="1">
        <v>0</v>
      </c>
      <c r="F705" s="1">
        <v>0</v>
      </c>
      <c r="G705" s="2">
        <f t="shared" si="10"/>
        <v>4024.4864000000002</v>
      </c>
      <c r="H705" s="2">
        <f t="shared" si="11"/>
        <v>0.3000000000001819</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25857</v>
      </c>
      <c r="D711" s="1">
        <f>'PR-RAS'!E718</f>
        <v>20277.330000000002</v>
      </c>
      <c r="E711" s="1">
        <v>0</v>
      </c>
      <c r="F711" s="1">
        <v>0</v>
      </c>
      <c r="G711" s="2">
        <f t="shared" si="10"/>
        <v>47152.278599999998</v>
      </c>
      <c r="H711" s="2">
        <f t="shared" si="11"/>
        <v>0.33000000000174623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82422</v>
      </c>
      <c r="D718" s="1">
        <f>'PR-RAS'!E725</f>
        <v>17417.490000000002</v>
      </c>
      <c r="E718" s="1">
        <v>0</v>
      </c>
      <c r="F718" s="1">
        <v>0</v>
      </c>
      <c r="G718" s="2">
        <f t="shared" si="10"/>
        <v>84073.254660000006</v>
      </c>
      <c r="H718" s="2">
        <f t="shared" si="11"/>
        <v>0.49000000000160071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15310.61</v>
      </c>
      <c r="E732" s="1">
        <v>0</v>
      </c>
      <c r="F732" s="1">
        <v>0</v>
      </c>
      <c r="G732" s="2">
        <f t="shared" si="10"/>
        <v>22384.111820000002</v>
      </c>
      <c r="H732" s="2">
        <f t="shared" si="11"/>
        <v>0.38999999999941792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25000</v>
      </c>
      <c r="E759" s="1">
        <v>0</v>
      </c>
      <c r="F759" s="1">
        <v>0</v>
      </c>
      <c r="G759" s="2">
        <f t="shared" si="10"/>
        <v>37900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53665</v>
      </c>
      <c r="D766" s="1">
        <f>'PR-RAS'!E773</f>
        <v>0</v>
      </c>
      <c r="E766" s="1">
        <v>0</v>
      </c>
      <c r="F766" s="1">
        <v>0</v>
      </c>
      <c r="G766" s="2">
        <f t="shared" si="10"/>
        <v>41053.724999999999</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166369</v>
      </c>
      <c r="D809" s="1">
        <f>'PR-RAS'!E816</f>
        <v>207585.77</v>
      </c>
      <c r="E809" s="1">
        <v>0</v>
      </c>
      <c r="F809" s="1">
        <v>0</v>
      </c>
      <c r="G809" s="2">
        <f t="shared" si="10"/>
        <v>469884.75632000004</v>
      </c>
      <c r="H809" s="2">
        <f t="shared" si="11"/>
        <v>0.23000000001047738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29664</v>
      </c>
      <c r="D817" s="1">
        <f>'PR-RAS'!E824</f>
        <v>32640</v>
      </c>
      <c r="E817" s="1">
        <v>0</v>
      </c>
      <c r="F817" s="1">
        <v>0</v>
      </c>
      <c r="G817" s="2">
        <f t="shared" si="18"/>
        <v>77474.303999999989</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1383</v>
      </c>
      <c r="D821" s="1">
        <f>'PR-RAS'!E828</f>
        <v>0</v>
      </c>
      <c r="E821" s="1">
        <v>0</v>
      </c>
      <c r="F821" s="1">
        <v>0</v>
      </c>
      <c r="G821" s="2">
        <f t="shared" si="18"/>
        <v>1134.06</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8800</v>
      </c>
      <c r="D822" s="1">
        <f>'PR-RAS'!E829</f>
        <v>5500</v>
      </c>
      <c r="E822" s="1">
        <v>0</v>
      </c>
      <c r="F822" s="1">
        <v>0</v>
      </c>
      <c r="G822" s="2">
        <f t="shared" si="18"/>
        <v>16255.8</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71000</v>
      </c>
      <c r="D823" s="1">
        <f>'PR-RAS'!E830</f>
        <v>37902</v>
      </c>
      <c r="E823" s="1">
        <v>0</v>
      </c>
      <c r="F823" s="1">
        <v>0</v>
      </c>
      <c r="G823" s="2">
        <f t="shared" si="18"/>
        <v>120672.88799999999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532497.43999999994</v>
      </c>
      <c r="E961" s="1">
        <v>0</v>
      </c>
      <c r="F961" s="1">
        <v>0</v>
      </c>
      <c r="G961" s="2">
        <f t="shared" si="18"/>
        <v>1022395.0847999998</v>
      </c>
      <c r="H961" s="2">
        <f t="shared" si="19"/>
        <v>0.43999999994412065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5682271.3300000001</v>
      </c>
      <c r="D1480" s="6"/>
      <c r="E1480" s="6">
        <v>0</v>
      </c>
      <c r="F1480" s="6">
        <v>0</v>
      </c>
      <c r="G1480" s="7">
        <f t="shared" ref="G1480:G1580" si="34">B1480/1000*C1480</f>
        <v>5682.2713300000005</v>
      </c>
      <c r="H1480" s="7">
        <f t="shared" ref="H1480:H1580" si="35">ABS(C1480-ROUND(C1480,0))</f>
        <v>0.33000000007450581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2661470.1000000006</v>
      </c>
      <c r="D1481" s="1">
        <v>0</v>
      </c>
      <c r="E1481" s="1">
        <v>0</v>
      </c>
      <c r="F1481" s="1">
        <v>0</v>
      </c>
      <c r="G1481" s="2">
        <f t="shared" si="34"/>
        <v>5322.9402000000009</v>
      </c>
      <c r="H1481" s="2">
        <f t="shared" si="35"/>
        <v>0.10000000055879354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2450057.8600000003</v>
      </c>
      <c r="D1483" s="1">
        <v>0</v>
      </c>
      <c r="E1483" s="1">
        <v>0</v>
      </c>
      <c r="F1483" s="1">
        <v>0</v>
      </c>
      <c r="G1483" s="2">
        <f t="shared" si="34"/>
        <v>9800.2314400000014</v>
      </c>
      <c r="H1483" s="2">
        <f t="shared" si="35"/>
        <v>0.13999999966472387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660860.12</v>
      </c>
      <c r="D1484" s="1">
        <v>0</v>
      </c>
      <c r="E1484" s="1">
        <v>0</v>
      </c>
      <c r="F1484" s="1">
        <v>0</v>
      </c>
      <c r="G1484" s="2">
        <f t="shared" si="34"/>
        <v>3304.3006</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1082745.1100000001</v>
      </c>
      <c r="D1485" s="1">
        <v>0</v>
      </c>
      <c r="E1485" s="1">
        <v>0</v>
      </c>
      <c r="F1485" s="1">
        <v>0</v>
      </c>
      <c r="G1485" s="2">
        <f t="shared" si="34"/>
        <v>6496.4706600000009</v>
      </c>
      <c r="H1485" s="2">
        <f t="shared" si="35"/>
        <v>0.11000000010244548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4946.8100000000004</v>
      </c>
      <c r="D1486" s="1">
        <v>0</v>
      </c>
      <c r="E1486" s="1">
        <v>0</v>
      </c>
      <c r="F1486" s="1">
        <v>0</v>
      </c>
      <c r="G1486" s="2">
        <f t="shared" si="34"/>
        <v>34.627670000000002</v>
      </c>
      <c r="H1486" s="2">
        <f t="shared" si="35"/>
        <v>0.18999999999959982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27863.09</v>
      </c>
      <c r="D1487" s="1">
        <v>0</v>
      </c>
      <c r="E1487" s="1">
        <v>0</v>
      </c>
      <c r="F1487" s="1">
        <v>0</v>
      </c>
      <c r="G1487" s="2">
        <f t="shared" si="34"/>
        <v>222.90472</v>
      </c>
      <c r="H1487" s="2">
        <f t="shared" si="35"/>
        <v>9.0000000000145519E-2</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184740</v>
      </c>
      <c r="D1489" s="1">
        <v>0</v>
      </c>
      <c r="E1489" s="1">
        <v>0</v>
      </c>
      <c r="F1489" s="1">
        <v>0</v>
      </c>
      <c r="G1489" s="2">
        <f t="shared" si="34"/>
        <v>1847.4</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488902.73</v>
      </c>
      <c r="D1491" s="1">
        <v>0</v>
      </c>
      <c r="E1491" s="1">
        <v>0</v>
      </c>
      <c r="F1491" s="1">
        <v>0</v>
      </c>
      <c r="G1491" s="2">
        <f t="shared" si="34"/>
        <v>5866.8327600000002</v>
      </c>
      <c r="H1491" s="2">
        <f t="shared" si="35"/>
        <v>0.27000000001862645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211412.24</v>
      </c>
      <c r="D1492" s="1">
        <v>0</v>
      </c>
      <c r="E1492" s="1">
        <v>0</v>
      </c>
      <c r="F1492" s="1">
        <v>0</v>
      </c>
      <c r="G1492" s="2">
        <f t="shared" si="34"/>
        <v>2748.3591199999996</v>
      </c>
      <c r="H1492" s="2">
        <f t="shared" si="35"/>
        <v>0.23999999999068677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4698214.25</v>
      </c>
      <c r="D1499" s="1">
        <v>0</v>
      </c>
      <c r="E1499" s="1">
        <v>0</v>
      </c>
      <c r="F1499" s="1">
        <v>0</v>
      </c>
      <c r="G1499" s="2">
        <f t="shared" si="34"/>
        <v>93964.285000000003</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2657478.19</v>
      </c>
      <c r="D1501" s="1">
        <v>0</v>
      </c>
      <c r="E1501" s="1">
        <v>0</v>
      </c>
      <c r="F1501" s="1">
        <v>0</v>
      </c>
      <c r="G1501" s="2">
        <f t="shared" si="34"/>
        <v>58464.520179999992</v>
      </c>
      <c r="H1501" s="2">
        <f t="shared" si="35"/>
        <v>0.18999999994412065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643901</v>
      </c>
      <c r="D1502" s="1">
        <v>0</v>
      </c>
      <c r="E1502" s="1">
        <v>0</v>
      </c>
      <c r="F1502" s="1">
        <v>0</v>
      </c>
      <c r="G1502" s="2">
        <f t="shared" si="34"/>
        <v>14809.723</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1416508.53</v>
      </c>
      <c r="D1503" s="1">
        <v>0</v>
      </c>
      <c r="E1503" s="1">
        <v>0</v>
      </c>
      <c r="F1503" s="1">
        <v>0</v>
      </c>
      <c r="G1503" s="2">
        <f t="shared" si="34"/>
        <v>33996.204720000002</v>
      </c>
      <c r="H1503" s="2">
        <f t="shared" si="35"/>
        <v>0.46999999997206032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6307.77</v>
      </c>
      <c r="D1504" s="1">
        <v>0</v>
      </c>
      <c r="E1504" s="1">
        <v>0</v>
      </c>
      <c r="F1504" s="1">
        <v>0</v>
      </c>
      <c r="G1504" s="2">
        <f t="shared" si="34"/>
        <v>157.69425000000001</v>
      </c>
      <c r="H1504" s="2">
        <f t="shared" si="35"/>
        <v>0.22999999999956344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34834.74</v>
      </c>
      <c r="D1505" s="1">
        <v>0</v>
      </c>
      <c r="E1505" s="1">
        <v>0</v>
      </c>
      <c r="F1505" s="1">
        <v>0</v>
      </c>
      <c r="G1505" s="2">
        <f t="shared" si="34"/>
        <v>905.70323999999994</v>
      </c>
      <c r="H1505" s="2">
        <f t="shared" si="35"/>
        <v>0.26000000000203727</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178080</v>
      </c>
      <c r="D1507" s="1">
        <v>0</v>
      </c>
      <c r="E1507" s="1">
        <v>0</v>
      </c>
      <c r="F1507" s="1">
        <v>0</v>
      </c>
      <c r="G1507" s="2">
        <f t="shared" si="34"/>
        <v>4986.24</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60600</v>
      </c>
      <c r="D1508" s="1">
        <v>0</v>
      </c>
      <c r="E1508" s="1">
        <v>0</v>
      </c>
      <c r="F1508" s="1">
        <v>0</v>
      </c>
      <c r="G1508" s="2">
        <f t="shared" si="34"/>
        <v>1757.4</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317246.15000000002</v>
      </c>
      <c r="D1509" s="1">
        <v>0</v>
      </c>
      <c r="E1509" s="1">
        <v>0</v>
      </c>
      <c r="F1509" s="1">
        <v>0</v>
      </c>
      <c r="G1509" s="2">
        <f t="shared" si="34"/>
        <v>9517.3845000000001</v>
      </c>
      <c r="H1509" s="2">
        <f t="shared" si="35"/>
        <v>0.15000000002328306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1508238.62</v>
      </c>
      <c r="D1510" s="1">
        <v>0</v>
      </c>
      <c r="E1510" s="1">
        <v>0</v>
      </c>
      <c r="F1510" s="1">
        <v>0</v>
      </c>
      <c r="G1510" s="2">
        <f t="shared" si="34"/>
        <v>46755.397220000006</v>
      </c>
      <c r="H1510" s="2">
        <f t="shared" si="35"/>
        <v>0.37999999988824129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532497.43999999994</v>
      </c>
      <c r="D1511" s="1">
        <v>0</v>
      </c>
      <c r="E1511" s="1">
        <v>0</v>
      </c>
      <c r="F1511" s="1">
        <v>0</v>
      </c>
      <c r="G1511" s="2">
        <f t="shared" si="34"/>
        <v>17039.918079999999</v>
      </c>
      <c r="H1511" s="2">
        <f t="shared" si="35"/>
        <v>0.43999999994412065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532497.43999999994</v>
      </c>
      <c r="D1515" s="1">
        <v>0</v>
      </c>
      <c r="E1515" s="1">
        <v>0</v>
      </c>
      <c r="F1515" s="1">
        <v>0</v>
      </c>
      <c r="G1515" s="2">
        <f t="shared" si="34"/>
        <v>19169.907839999996</v>
      </c>
      <c r="H1515" s="2">
        <f t="shared" si="35"/>
        <v>0.43999999994412065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3645527.1800000006</v>
      </c>
      <c r="D1517" s="1">
        <v>0</v>
      </c>
      <c r="E1517" s="1">
        <v>0</v>
      </c>
      <c r="F1517" s="1">
        <v>0</v>
      </c>
      <c r="G1517" s="2">
        <f t="shared" si="34"/>
        <v>138530.03284000003</v>
      </c>
      <c r="H1517" s="2">
        <f t="shared" si="35"/>
        <v>0.18000000063329935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97124.88</v>
      </c>
      <c r="D1518" s="1">
        <v>0</v>
      </c>
      <c r="E1518" s="1">
        <v>0</v>
      </c>
      <c r="F1518" s="1">
        <v>0</v>
      </c>
      <c r="G1518" s="2">
        <f t="shared" si="34"/>
        <v>3787.87032</v>
      </c>
      <c r="H1518" s="2">
        <f t="shared" si="35"/>
        <v>0.11999999999534339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97124.88</v>
      </c>
      <c r="D1524" s="1">
        <v>0</v>
      </c>
      <c r="E1524" s="1">
        <v>0</v>
      </c>
      <c r="F1524" s="1">
        <v>0</v>
      </c>
      <c r="G1524" s="2">
        <f t="shared" si="34"/>
        <v>4370.6196</v>
      </c>
      <c r="H1524" s="2">
        <f t="shared" si="35"/>
        <v>0.11999999999534339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53433.48</v>
      </c>
      <c r="D1530" s="1">
        <v>0</v>
      </c>
      <c r="E1530" s="1">
        <v>0</v>
      </c>
      <c r="F1530" s="1">
        <v>0</v>
      </c>
      <c r="G1530" s="2">
        <f t="shared" si="34"/>
        <v>2725.1074800000001</v>
      </c>
      <c r="H1530" s="2">
        <f t="shared" si="35"/>
        <v>0.48000000000320142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53433.48</v>
      </c>
      <c r="D1531" s="1">
        <v>0</v>
      </c>
      <c r="E1531" s="1">
        <v>0</v>
      </c>
      <c r="F1531" s="1">
        <v>0</v>
      </c>
      <c r="G1531" s="2">
        <f t="shared" si="34"/>
        <v>2778.5409599999998</v>
      </c>
      <c r="H1531" s="2">
        <f t="shared" si="35"/>
        <v>0.48000000000320142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43691.4</v>
      </c>
      <c r="D1560" s="1">
        <v>0</v>
      </c>
      <c r="E1560" s="1">
        <v>0</v>
      </c>
      <c r="F1560" s="1">
        <v>0</v>
      </c>
      <c r="G1560" s="2">
        <f t="shared" si="34"/>
        <v>3539.0034000000001</v>
      </c>
      <c r="H1560" s="2">
        <f t="shared" si="35"/>
        <v>0.40000000000145519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43691.4</v>
      </c>
      <c r="D1561" s="1">
        <v>0</v>
      </c>
      <c r="E1561" s="1">
        <v>0</v>
      </c>
      <c r="F1561" s="1">
        <v>0</v>
      </c>
      <c r="G1561" s="2">
        <f t="shared" si="34"/>
        <v>3582.6948000000002</v>
      </c>
      <c r="H1561" s="2">
        <f t="shared" si="35"/>
        <v>0.40000000000145519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3548402.3</v>
      </c>
      <c r="D1576" s="1">
        <v>0</v>
      </c>
      <c r="E1576" s="1">
        <v>0</v>
      </c>
      <c r="F1576" s="1">
        <v>0</v>
      </c>
      <c r="G1576" s="2">
        <f t="shared" si="34"/>
        <v>344195.02309999999</v>
      </c>
      <c r="H1576" s="2">
        <f t="shared" si="35"/>
        <v>0.29999999981373549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1162527.3</v>
      </c>
      <c r="D1578" s="1">
        <v>0</v>
      </c>
      <c r="E1578" s="1">
        <v>0</v>
      </c>
      <c r="F1578" s="1">
        <v>0</v>
      </c>
      <c r="G1578" s="2">
        <f t="shared" si="34"/>
        <v>115090.20270000001</v>
      </c>
      <c r="H1578" s="2">
        <f t="shared" si="35"/>
        <v>0.30000000004656613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10875</v>
      </c>
      <c r="D1579" s="1">
        <v>0</v>
      </c>
      <c r="E1579" s="1">
        <v>0</v>
      </c>
      <c r="F1579" s="1">
        <v>0</v>
      </c>
      <c r="G1579" s="2">
        <f t="shared" si="34"/>
        <v>1087.5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2375000</v>
      </c>
      <c r="D1580" s="13">
        <v>0</v>
      </c>
      <c r="E1580" s="13">
        <v>0</v>
      </c>
      <c r="F1580" s="13">
        <v>0</v>
      </c>
      <c r="G1580" s="14">
        <f t="shared" si="34"/>
        <v>239875.00000000003</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3299</v>
      </c>
      <c r="B1" s="385"/>
      <c r="C1" s="385"/>
      <c r="D1" s="322"/>
    </row>
    <row r="2" spans="1:17" ht="33" customHeight="1" x14ac:dyDescent="0.2">
      <c r="A2" s="386" t="s">
        <v>3300</v>
      </c>
      <c r="B2" s="387"/>
      <c r="C2" s="384"/>
      <c r="D2" s="4"/>
      <c r="E2" s="4"/>
      <c r="F2" s="4"/>
      <c r="G2" s="4"/>
      <c r="H2" s="4"/>
      <c r="I2" s="4"/>
      <c r="J2" s="4"/>
      <c r="K2" s="4"/>
      <c r="L2" s="4"/>
      <c r="M2" s="4"/>
      <c r="N2" s="4"/>
      <c r="O2" s="4"/>
      <c r="P2" s="4"/>
      <c r="Q2" s="4"/>
    </row>
    <row r="3" spans="1:17" ht="18.75" customHeight="1" x14ac:dyDescent="0.2">
      <c r="A3" s="43" t="s">
        <v>3301</v>
      </c>
      <c r="B3" s="388" t="s">
        <v>3302</v>
      </c>
      <c r="C3" s="384"/>
      <c r="D3" s="4"/>
      <c r="E3" s="4"/>
      <c r="F3" s="4"/>
      <c r="G3" s="4"/>
      <c r="H3" s="4"/>
      <c r="I3" s="4"/>
      <c r="J3" s="4"/>
      <c r="K3" s="4"/>
      <c r="L3" s="4"/>
      <c r="M3" s="4"/>
      <c r="N3" s="4"/>
      <c r="O3" s="4"/>
      <c r="P3" s="4"/>
      <c r="Q3" s="4"/>
    </row>
    <row r="4" spans="1:17" ht="37.5" hidden="1" customHeight="1" x14ac:dyDescent="0.2">
      <c r="A4" s="44" t="s">
        <v>3303</v>
      </c>
      <c r="B4" s="383" t="s">
        <v>3304</v>
      </c>
      <c r="C4" s="384"/>
      <c r="D4" s="4"/>
      <c r="E4" s="4"/>
      <c r="F4" s="4"/>
      <c r="G4" s="4"/>
      <c r="H4" s="4"/>
      <c r="I4" s="4"/>
      <c r="J4" s="4"/>
      <c r="K4" s="4"/>
      <c r="L4" s="4"/>
      <c r="M4" s="4"/>
      <c r="N4" s="4"/>
      <c r="O4" s="4"/>
      <c r="P4" s="4"/>
      <c r="Q4" s="4"/>
    </row>
    <row r="5" spans="1:17" ht="48" hidden="1" customHeight="1" x14ac:dyDescent="0.2">
      <c r="A5" s="44" t="s">
        <v>3303</v>
      </c>
      <c r="B5" s="383" t="s">
        <v>3305</v>
      </c>
      <c r="C5" s="384"/>
      <c r="D5" s="4"/>
      <c r="E5" s="4"/>
      <c r="F5" s="4"/>
      <c r="G5" s="4"/>
      <c r="H5" s="4"/>
      <c r="I5" s="4"/>
      <c r="J5" s="4"/>
      <c r="K5" s="4"/>
      <c r="L5" s="4"/>
      <c r="M5" s="4"/>
      <c r="N5" s="4"/>
      <c r="O5" s="4"/>
      <c r="P5" s="4"/>
      <c r="Q5" s="4"/>
    </row>
    <row r="6" spans="1:17" ht="59.25" hidden="1" customHeight="1" x14ac:dyDescent="0.2">
      <c r="A6" s="44" t="s">
        <v>3303</v>
      </c>
      <c r="B6" s="383" t="s">
        <v>3306</v>
      </c>
      <c r="C6" s="384"/>
      <c r="D6" s="4"/>
      <c r="E6" s="4"/>
      <c r="F6" s="4"/>
      <c r="G6" s="4"/>
      <c r="H6" s="4"/>
      <c r="I6" s="4"/>
      <c r="J6" s="4"/>
      <c r="K6" s="4"/>
      <c r="L6" s="4"/>
      <c r="M6" s="4"/>
      <c r="N6" s="4"/>
      <c r="O6" s="4"/>
      <c r="P6" s="4"/>
      <c r="Q6" s="4"/>
    </row>
    <row r="7" spans="1:17" ht="48" hidden="1" customHeight="1" x14ac:dyDescent="0.2">
      <c r="A7" s="44" t="s">
        <v>3307</v>
      </c>
      <c r="B7" s="383" t="s">
        <v>3308</v>
      </c>
      <c r="C7" s="384"/>
      <c r="D7" s="4"/>
      <c r="E7" s="4"/>
      <c r="F7" s="4"/>
      <c r="G7" s="4"/>
      <c r="H7" s="4"/>
      <c r="I7" s="4"/>
      <c r="J7" s="4"/>
      <c r="K7" s="4"/>
      <c r="L7" s="4"/>
      <c r="M7" s="4"/>
      <c r="N7" s="4"/>
      <c r="O7" s="4"/>
      <c r="P7" s="4"/>
      <c r="Q7" s="4"/>
    </row>
    <row r="8" spans="1:17" ht="41.25" hidden="1" customHeight="1" x14ac:dyDescent="0.2">
      <c r="A8" s="44" t="s">
        <v>3309</v>
      </c>
      <c r="B8" s="383" t="s">
        <v>3310</v>
      </c>
      <c r="C8" s="384"/>
      <c r="D8" s="4"/>
      <c r="E8" s="4"/>
      <c r="F8" s="4"/>
      <c r="G8" s="4"/>
      <c r="H8" s="4"/>
      <c r="I8" s="4"/>
      <c r="J8" s="4"/>
      <c r="K8" s="4"/>
      <c r="L8" s="4"/>
      <c r="M8" s="4"/>
      <c r="N8" s="4"/>
      <c r="O8" s="4"/>
      <c r="P8" s="4"/>
      <c r="Q8" s="4"/>
    </row>
    <row r="9" spans="1:17" ht="59.25" hidden="1" customHeight="1" x14ac:dyDescent="0.2">
      <c r="A9" s="44" t="s">
        <v>3311</v>
      </c>
      <c r="B9" s="383" t="s">
        <v>3312</v>
      </c>
      <c r="C9" s="384"/>
      <c r="D9" s="4"/>
      <c r="E9" s="4"/>
      <c r="F9" s="4"/>
      <c r="G9" s="4"/>
      <c r="H9" s="4"/>
      <c r="I9" s="4"/>
      <c r="J9" s="4"/>
      <c r="K9" s="4"/>
      <c r="L9" s="4"/>
      <c r="M9" s="4"/>
      <c r="N9" s="4"/>
      <c r="O9" s="4"/>
      <c r="P9" s="4"/>
      <c r="Q9" s="4"/>
    </row>
    <row r="10" spans="1:17" ht="61.5" hidden="1" customHeight="1" x14ac:dyDescent="0.2">
      <c r="A10" s="44" t="s">
        <v>3311</v>
      </c>
      <c r="B10" s="383" t="s">
        <v>3313</v>
      </c>
      <c r="C10" s="384"/>
      <c r="D10" s="4"/>
      <c r="E10" s="4"/>
      <c r="F10" s="4"/>
      <c r="G10" s="4"/>
      <c r="H10" s="4"/>
      <c r="I10" s="4"/>
      <c r="J10" s="4"/>
      <c r="K10" s="4"/>
      <c r="L10" s="4"/>
      <c r="M10" s="4"/>
      <c r="N10" s="4"/>
      <c r="O10" s="4"/>
      <c r="P10" s="4"/>
      <c r="Q10" s="4"/>
    </row>
    <row r="11" spans="1:17" ht="43.5" hidden="1" customHeight="1" x14ac:dyDescent="0.2">
      <c r="A11" s="44" t="s">
        <v>3311</v>
      </c>
      <c r="B11" s="383" t="s">
        <v>3314</v>
      </c>
      <c r="C11" s="384"/>
      <c r="D11" s="4"/>
      <c r="E11" s="4"/>
      <c r="F11" s="4"/>
      <c r="G11" s="4"/>
      <c r="H11" s="4"/>
      <c r="I11" s="4"/>
      <c r="J11" s="4"/>
      <c r="K11" s="4"/>
      <c r="L11" s="4"/>
      <c r="M11" s="4"/>
      <c r="N11" s="4"/>
      <c r="O11" s="4"/>
      <c r="P11" s="4"/>
      <c r="Q11" s="4"/>
    </row>
    <row r="12" spans="1:17" ht="27.75" hidden="1" customHeight="1" x14ac:dyDescent="0.2">
      <c r="A12" s="44" t="s">
        <v>3315</v>
      </c>
      <c r="B12" s="383" t="s">
        <v>3316</v>
      </c>
      <c r="C12" s="384"/>
      <c r="D12" s="4"/>
      <c r="E12" s="4"/>
      <c r="F12" s="4"/>
      <c r="G12" s="4"/>
      <c r="H12" s="4"/>
      <c r="I12" s="4"/>
      <c r="J12" s="4"/>
      <c r="K12" s="4"/>
      <c r="L12" s="4"/>
      <c r="M12" s="4"/>
      <c r="N12" s="4"/>
      <c r="O12" s="4"/>
      <c r="P12" s="4"/>
      <c r="Q12" s="4"/>
    </row>
    <row r="13" spans="1:17" ht="27.75" hidden="1" customHeight="1" x14ac:dyDescent="0.2">
      <c r="A13" s="44" t="s">
        <v>3317</v>
      </c>
      <c r="B13" s="383" t="s">
        <v>3318</v>
      </c>
      <c r="C13" s="384"/>
      <c r="D13" s="4"/>
      <c r="E13" s="4"/>
      <c r="F13" s="4"/>
      <c r="G13" s="4"/>
      <c r="H13" s="4"/>
      <c r="I13" s="4"/>
      <c r="J13" s="4"/>
      <c r="K13" s="4"/>
      <c r="L13" s="4"/>
      <c r="M13" s="4"/>
      <c r="N13" s="4"/>
      <c r="O13" s="4"/>
      <c r="P13" s="4"/>
      <c r="Q13" s="4"/>
    </row>
    <row r="14" spans="1:17" ht="45.75" hidden="1" customHeight="1" x14ac:dyDescent="0.2">
      <c r="A14" s="44" t="s">
        <v>3319</v>
      </c>
      <c r="B14" s="383" t="s">
        <v>3320</v>
      </c>
      <c r="C14" s="384"/>
      <c r="D14" s="4"/>
      <c r="E14" s="4"/>
      <c r="F14" s="4"/>
      <c r="G14" s="4"/>
      <c r="H14" s="4"/>
      <c r="I14" s="4"/>
      <c r="J14" s="4"/>
      <c r="K14" s="4"/>
      <c r="L14" s="4"/>
      <c r="M14" s="4"/>
      <c r="N14" s="4"/>
      <c r="O14" s="4"/>
      <c r="P14" s="4"/>
      <c r="Q14" s="4"/>
    </row>
    <row r="15" spans="1:17" ht="45.75" hidden="1" customHeight="1" x14ac:dyDescent="0.2">
      <c r="A15" s="44" t="s">
        <v>3321</v>
      </c>
      <c r="B15" s="383" t="s">
        <v>3322</v>
      </c>
      <c r="C15" s="384"/>
      <c r="D15" s="4"/>
      <c r="E15" s="4"/>
      <c r="F15" s="4"/>
      <c r="G15" s="4"/>
      <c r="H15" s="4"/>
      <c r="I15" s="4"/>
      <c r="J15" s="4"/>
      <c r="K15" s="4"/>
      <c r="L15" s="4"/>
      <c r="M15" s="4"/>
      <c r="N15" s="4"/>
      <c r="O15" s="4"/>
      <c r="P15" s="4"/>
      <c r="Q15" s="4"/>
    </row>
    <row r="16" spans="1:17" ht="51" hidden="1" customHeight="1" x14ac:dyDescent="0.2">
      <c r="A16" s="44" t="s">
        <v>3323</v>
      </c>
      <c r="B16" s="383" t="s">
        <v>3324</v>
      </c>
      <c r="C16" s="384"/>
      <c r="D16" s="4"/>
      <c r="E16" s="4"/>
      <c r="F16" s="4"/>
      <c r="G16" s="4"/>
      <c r="H16" s="4"/>
      <c r="I16" s="4"/>
      <c r="J16" s="4"/>
      <c r="K16" s="4"/>
      <c r="L16" s="4"/>
      <c r="M16" s="4"/>
      <c r="N16" s="4"/>
      <c r="O16" s="4"/>
      <c r="P16" s="4"/>
      <c r="Q16" s="4"/>
    </row>
    <row r="17" spans="1:17" ht="27.75" hidden="1" customHeight="1" x14ac:dyDescent="0.2">
      <c r="A17" s="44" t="s">
        <v>3325</v>
      </c>
      <c r="B17" s="383" t="s">
        <v>3326</v>
      </c>
      <c r="C17" s="384"/>
      <c r="D17" s="4"/>
      <c r="E17" s="4"/>
      <c r="F17" s="4"/>
      <c r="G17" s="4"/>
      <c r="H17" s="4"/>
      <c r="I17" s="4"/>
      <c r="J17" s="4"/>
      <c r="K17" s="4"/>
      <c r="L17" s="4"/>
      <c r="M17" s="4"/>
      <c r="N17" s="4"/>
      <c r="O17" s="4"/>
      <c r="P17" s="4"/>
      <c r="Q17" s="4"/>
    </row>
    <row r="18" spans="1:17" ht="27.75" hidden="1" customHeight="1" x14ac:dyDescent="0.2">
      <c r="A18" s="44" t="s">
        <v>3327</v>
      </c>
      <c r="B18" s="383" t="s">
        <v>3328</v>
      </c>
      <c r="C18" s="384"/>
      <c r="D18" s="4"/>
      <c r="E18" s="4"/>
      <c r="F18" s="4"/>
      <c r="G18" s="4"/>
      <c r="H18" s="4"/>
      <c r="I18" s="4"/>
      <c r="J18" s="4"/>
      <c r="K18" s="4"/>
      <c r="L18" s="4"/>
      <c r="M18" s="4"/>
      <c r="N18" s="4"/>
      <c r="O18" s="4"/>
      <c r="P18" s="4"/>
      <c r="Q18" s="4"/>
    </row>
    <row r="19" spans="1:17" ht="45" hidden="1" customHeight="1" x14ac:dyDescent="0.2">
      <c r="A19" s="44" t="s">
        <v>3327</v>
      </c>
      <c r="B19" s="383" t="s">
        <v>3329</v>
      </c>
      <c r="C19" s="384"/>
      <c r="D19" s="4"/>
      <c r="E19" s="4"/>
      <c r="F19" s="4"/>
      <c r="G19" s="4"/>
      <c r="H19" s="4"/>
      <c r="I19" s="4"/>
      <c r="J19" s="4"/>
      <c r="K19" s="4"/>
      <c r="L19" s="4"/>
      <c r="M19" s="4"/>
      <c r="N19" s="4"/>
      <c r="O19" s="4"/>
      <c r="P19" s="4"/>
      <c r="Q19" s="4"/>
    </row>
    <row r="20" spans="1:17" ht="45" hidden="1" customHeight="1" x14ac:dyDescent="0.2">
      <c r="A20" s="44" t="s">
        <v>3330</v>
      </c>
      <c r="B20" s="383" t="s">
        <v>3331</v>
      </c>
      <c r="C20" s="384"/>
      <c r="D20" s="4"/>
      <c r="E20" s="4"/>
      <c r="F20" s="4"/>
      <c r="G20" s="4"/>
      <c r="H20" s="4"/>
      <c r="I20" s="4"/>
      <c r="J20" s="4"/>
      <c r="K20" s="4"/>
      <c r="L20" s="4"/>
      <c r="M20" s="4"/>
      <c r="N20" s="4"/>
      <c r="O20" s="4"/>
      <c r="P20" s="4"/>
      <c r="Q20" s="4"/>
    </row>
    <row r="21" spans="1:17" ht="30" hidden="1" customHeight="1" x14ac:dyDescent="0.2">
      <c r="A21" s="44" t="s">
        <v>3332</v>
      </c>
      <c r="B21" s="383" t="s">
        <v>3333</v>
      </c>
      <c r="C21" s="384"/>
      <c r="D21" s="4"/>
      <c r="E21" s="4"/>
      <c r="F21" s="4"/>
      <c r="G21" s="4"/>
      <c r="H21" s="4"/>
      <c r="I21" s="4"/>
      <c r="J21" s="4"/>
      <c r="K21" s="4"/>
      <c r="L21" s="4"/>
      <c r="M21" s="4"/>
      <c r="N21" s="4"/>
      <c r="O21" s="4"/>
      <c r="P21" s="4"/>
      <c r="Q21" s="4"/>
    </row>
    <row r="22" spans="1:17" ht="30" hidden="1" customHeight="1" x14ac:dyDescent="0.2">
      <c r="A22" s="44" t="s">
        <v>3334</v>
      </c>
      <c r="B22" s="383" t="s">
        <v>3335</v>
      </c>
      <c r="C22" s="384"/>
      <c r="D22" s="4"/>
      <c r="E22" s="4"/>
      <c r="F22" s="4"/>
      <c r="G22" s="4"/>
      <c r="H22" s="4"/>
      <c r="I22" s="4"/>
      <c r="J22" s="4"/>
      <c r="K22" s="4"/>
      <c r="L22" s="4"/>
      <c r="M22" s="4"/>
      <c r="N22" s="4"/>
      <c r="O22" s="4"/>
      <c r="P22" s="4"/>
      <c r="Q22" s="4"/>
    </row>
    <row r="23" spans="1:17" ht="30" hidden="1" customHeight="1" x14ac:dyDescent="0.2">
      <c r="A23" s="44" t="s">
        <v>3336</v>
      </c>
      <c r="B23" s="383" t="s">
        <v>3337</v>
      </c>
      <c r="C23" s="384"/>
      <c r="D23" s="4"/>
      <c r="E23" s="4"/>
      <c r="F23" s="4"/>
      <c r="G23" s="4"/>
      <c r="H23" s="4"/>
      <c r="I23" s="4"/>
      <c r="J23" s="4"/>
      <c r="K23" s="4"/>
      <c r="L23" s="4"/>
      <c r="M23" s="4"/>
      <c r="N23" s="4"/>
      <c r="O23" s="4"/>
      <c r="P23" s="4"/>
      <c r="Q23" s="4"/>
    </row>
    <row r="24" spans="1:17" ht="30" hidden="1" customHeight="1" x14ac:dyDescent="0.2">
      <c r="A24" s="44" t="s">
        <v>3338</v>
      </c>
      <c r="B24" s="383" t="s">
        <v>3339</v>
      </c>
      <c r="C24" s="384"/>
      <c r="D24" s="4"/>
      <c r="E24" s="4"/>
      <c r="F24" s="4"/>
      <c r="G24" s="4"/>
      <c r="H24" s="4"/>
      <c r="I24" s="4"/>
      <c r="J24" s="4"/>
      <c r="K24" s="4"/>
      <c r="L24" s="4"/>
      <c r="M24" s="4"/>
      <c r="N24" s="4"/>
      <c r="O24" s="4"/>
      <c r="P24" s="4"/>
      <c r="Q24" s="4"/>
    </row>
    <row r="25" spans="1:17" ht="30" hidden="1" customHeight="1" x14ac:dyDescent="0.2">
      <c r="A25" s="44" t="s">
        <v>3340</v>
      </c>
      <c r="B25" s="383" t="s">
        <v>3341</v>
      </c>
      <c r="C25" s="384"/>
      <c r="D25" s="4"/>
      <c r="E25" s="4"/>
      <c r="F25" s="4"/>
      <c r="G25" s="4"/>
      <c r="H25" s="4"/>
      <c r="I25" s="4"/>
      <c r="J25" s="4"/>
      <c r="K25" s="4"/>
      <c r="L25" s="4"/>
      <c r="M25" s="4"/>
      <c r="N25" s="4"/>
      <c r="O25" s="4"/>
      <c r="P25" s="4"/>
      <c r="Q25" s="4"/>
    </row>
    <row r="26" spans="1:17" ht="30" hidden="1" customHeight="1" x14ac:dyDescent="0.2">
      <c r="A26" s="44" t="s">
        <v>3342</v>
      </c>
      <c r="B26" s="383" t="s">
        <v>3343</v>
      </c>
      <c r="C26" s="384"/>
      <c r="D26" s="4"/>
      <c r="E26" s="4"/>
      <c r="F26" s="4"/>
      <c r="G26" s="4"/>
      <c r="H26" s="4"/>
      <c r="I26" s="4"/>
      <c r="J26" s="4"/>
      <c r="K26" s="4"/>
      <c r="L26" s="4"/>
      <c r="M26" s="4"/>
      <c r="N26" s="4"/>
      <c r="O26" s="4"/>
      <c r="P26" s="4"/>
      <c r="Q26" s="4"/>
    </row>
    <row r="27" spans="1:17" ht="70.5" hidden="1" customHeight="1" x14ac:dyDescent="0.2">
      <c r="A27" s="44" t="s">
        <v>3344</v>
      </c>
      <c r="B27" s="383" t="s">
        <v>3345</v>
      </c>
      <c r="C27" s="384"/>
      <c r="D27" s="4"/>
      <c r="E27" s="4"/>
      <c r="F27" s="4"/>
      <c r="G27" s="4"/>
      <c r="H27" s="4"/>
      <c r="I27" s="4"/>
      <c r="J27" s="4"/>
      <c r="K27" s="4"/>
      <c r="L27" s="4"/>
      <c r="M27" s="4"/>
      <c r="N27" s="4"/>
      <c r="O27" s="4"/>
      <c r="P27" s="4"/>
      <c r="Q27" s="4"/>
    </row>
    <row r="28" spans="1:17" ht="48" hidden="1" customHeight="1" x14ac:dyDescent="0.2">
      <c r="A28" s="44" t="s">
        <v>3346</v>
      </c>
      <c r="B28" s="383" t="s">
        <v>3347</v>
      </c>
      <c r="C28" s="384"/>
      <c r="D28" s="4"/>
      <c r="E28" s="4"/>
      <c r="F28" s="4"/>
      <c r="G28" s="4"/>
      <c r="H28" s="4"/>
      <c r="I28" s="4"/>
      <c r="J28" s="4"/>
      <c r="K28" s="4"/>
      <c r="L28" s="4"/>
      <c r="M28" s="4"/>
      <c r="N28" s="4"/>
      <c r="O28" s="4"/>
      <c r="P28" s="4"/>
      <c r="Q28" s="4"/>
    </row>
    <row r="29" spans="1:17" ht="100.5" hidden="1" customHeight="1" x14ac:dyDescent="0.2">
      <c r="A29" s="44" t="s">
        <v>3348</v>
      </c>
      <c r="B29" s="383" t="s">
        <v>3349</v>
      </c>
      <c r="C29" s="384"/>
      <c r="D29" s="4"/>
      <c r="E29" s="4"/>
      <c r="F29" s="4"/>
      <c r="G29" s="4"/>
      <c r="H29" s="4"/>
      <c r="I29" s="4"/>
      <c r="J29" s="4"/>
      <c r="K29" s="4"/>
      <c r="L29" s="4"/>
      <c r="M29" s="4"/>
      <c r="N29" s="4"/>
      <c r="O29" s="4"/>
      <c r="P29" s="4"/>
      <c r="Q29" s="4"/>
    </row>
    <row r="30" spans="1:17" ht="45" hidden="1" customHeight="1" x14ac:dyDescent="0.2">
      <c r="A30" s="44" t="s">
        <v>3350</v>
      </c>
      <c r="B30" s="383" t="s">
        <v>3351</v>
      </c>
      <c r="C30" s="384"/>
      <c r="D30" s="4"/>
      <c r="E30" s="4"/>
      <c r="F30" s="4"/>
      <c r="G30" s="4"/>
      <c r="H30" s="4"/>
      <c r="I30" s="4"/>
      <c r="J30" s="4"/>
      <c r="K30" s="4"/>
      <c r="L30" s="4"/>
      <c r="M30" s="4"/>
      <c r="N30" s="4"/>
      <c r="O30" s="4"/>
      <c r="P30" s="4"/>
      <c r="Q30" s="4"/>
    </row>
    <row r="31" spans="1:17" ht="45" hidden="1" customHeight="1" x14ac:dyDescent="0.2">
      <c r="A31" s="44" t="s">
        <v>3352</v>
      </c>
      <c r="B31" s="383" t="s">
        <v>3353</v>
      </c>
      <c r="C31" s="384"/>
      <c r="D31" s="4"/>
      <c r="E31" s="4"/>
      <c r="F31" s="4"/>
      <c r="G31" s="4"/>
      <c r="H31" s="4"/>
      <c r="I31" s="4"/>
      <c r="J31" s="4"/>
      <c r="K31" s="4"/>
      <c r="L31" s="4"/>
      <c r="M31" s="4"/>
      <c r="N31" s="4"/>
      <c r="O31" s="4"/>
      <c r="P31" s="4"/>
      <c r="Q31" s="4"/>
    </row>
    <row r="32" spans="1:17" ht="45" hidden="1" customHeight="1" x14ac:dyDescent="0.2">
      <c r="A32" s="44" t="s">
        <v>3354</v>
      </c>
      <c r="B32" s="383" t="s">
        <v>3355</v>
      </c>
      <c r="C32" s="384"/>
      <c r="D32" s="4"/>
      <c r="E32" s="4"/>
      <c r="F32" s="4"/>
      <c r="G32" s="4"/>
      <c r="H32" s="4"/>
      <c r="I32" s="4"/>
      <c r="J32" s="4"/>
      <c r="K32" s="4"/>
      <c r="L32" s="4"/>
      <c r="M32" s="4"/>
      <c r="N32" s="4"/>
      <c r="O32" s="4"/>
      <c r="P32" s="4"/>
      <c r="Q32" s="4"/>
    </row>
    <row r="33" spans="1:21" ht="72" hidden="1" customHeight="1" x14ac:dyDescent="0.2">
      <c r="A33" s="44" t="s">
        <v>3356</v>
      </c>
      <c r="B33" s="383" t="s">
        <v>3357</v>
      </c>
      <c r="C33" s="384"/>
      <c r="D33" s="4"/>
      <c r="E33" s="4"/>
      <c r="F33" s="4"/>
      <c r="G33" s="4"/>
      <c r="H33" s="4"/>
      <c r="I33" s="4"/>
      <c r="J33" s="4"/>
      <c r="K33" s="4"/>
      <c r="L33" s="4"/>
      <c r="M33" s="4"/>
      <c r="N33" s="4"/>
      <c r="O33" s="4"/>
      <c r="P33" s="4"/>
      <c r="Q33" s="4"/>
    </row>
    <row r="34" spans="1:21" ht="79.5" hidden="1" customHeight="1" x14ac:dyDescent="0.2">
      <c r="A34" s="44" t="s">
        <v>3358</v>
      </c>
      <c r="B34" s="383" t="s">
        <v>3359</v>
      </c>
      <c r="C34" s="384"/>
      <c r="D34" s="4"/>
      <c r="E34" s="4"/>
      <c r="F34" s="4"/>
      <c r="G34" s="4"/>
      <c r="H34" s="4"/>
      <c r="I34" s="4"/>
      <c r="J34" s="4"/>
      <c r="K34" s="4"/>
      <c r="L34" s="4"/>
      <c r="M34" s="4"/>
      <c r="N34" s="4"/>
      <c r="O34" s="4"/>
      <c r="P34" s="4"/>
      <c r="Q34" s="4"/>
    </row>
    <row r="35" spans="1:21" ht="70.5" hidden="1" customHeight="1" x14ac:dyDescent="0.2">
      <c r="A35" s="44" t="s">
        <v>3360</v>
      </c>
      <c r="B35" s="383" t="s">
        <v>3361</v>
      </c>
      <c r="C35" s="384"/>
      <c r="D35" s="4"/>
      <c r="E35" s="4"/>
      <c r="F35" s="4"/>
      <c r="G35" s="4"/>
      <c r="H35" s="4"/>
      <c r="I35" s="4"/>
      <c r="J35" s="4"/>
      <c r="K35" s="4"/>
      <c r="L35" s="4"/>
      <c r="M35" s="4"/>
      <c r="N35" s="4"/>
      <c r="O35" s="4"/>
      <c r="P35" s="4"/>
      <c r="Q35" s="4"/>
    </row>
    <row r="36" spans="1:21" ht="45.75" hidden="1" customHeight="1" x14ac:dyDescent="0.2">
      <c r="A36" s="44" t="s">
        <v>3362</v>
      </c>
      <c r="B36" s="383" t="s">
        <v>3363</v>
      </c>
      <c r="C36" s="384"/>
      <c r="D36" s="4"/>
      <c r="E36" s="4"/>
      <c r="F36" s="4"/>
      <c r="G36" s="4"/>
      <c r="H36" s="4"/>
      <c r="I36" s="4"/>
      <c r="J36" s="4"/>
      <c r="K36" s="4"/>
      <c r="L36" s="4"/>
      <c r="M36" s="4"/>
      <c r="N36" s="4"/>
      <c r="O36" s="4"/>
      <c r="P36" s="4"/>
      <c r="Q36" s="4"/>
    </row>
    <row r="37" spans="1:21" ht="54.75" hidden="1" customHeight="1" x14ac:dyDescent="0.2">
      <c r="A37" s="44" t="s">
        <v>3364</v>
      </c>
      <c r="B37" s="383" t="s">
        <v>3365</v>
      </c>
      <c r="C37" s="384"/>
      <c r="D37" s="4"/>
      <c r="E37" s="4"/>
      <c r="F37" s="4"/>
      <c r="G37" s="4"/>
      <c r="H37" s="4"/>
      <c r="I37" s="4"/>
      <c r="J37" s="4"/>
      <c r="K37" s="4"/>
      <c r="L37" s="4"/>
      <c r="M37" s="4"/>
      <c r="N37" s="4"/>
      <c r="O37" s="4"/>
      <c r="P37" s="4"/>
      <c r="Q37" s="4"/>
    </row>
    <row r="38" spans="1:21" ht="37.5" hidden="1" customHeight="1" x14ac:dyDescent="0.2">
      <c r="A38" s="44" t="s">
        <v>3366</v>
      </c>
      <c r="B38" s="383" t="s">
        <v>3367</v>
      </c>
      <c r="C38" s="384"/>
      <c r="D38" s="4"/>
      <c r="E38" s="4"/>
      <c r="F38" s="4"/>
      <c r="G38" s="4"/>
      <c r="H38" s="4"/>
      <c r="I38" s="4"/>
      <c r="J38" s="4"/>
      <c r="K38" s="4"/>
      <c r="L38" s="4"/>
      <c r="M38" s="4"/>
      <c r="N38" s="4"/>
      <c r="O38" s="4"/>
      <c r="P38" s="4"/>
      <c r="Q38" s="4"/>
    </row>
    <row r="39" spans="1:21" ht="61.5" hidden="1" customHeight="1" x14ac:dyDescent="0.2">
      <c r="A39" s="44" t="s">
        <v>3368</v>
      </c>
      <c r="B39" s="383" t="s">
        <v>3369</v>
      </c>
      <c r="C39" s="384"/>
      <c r="D39" s="4"/>
      <c r="E39" s="4"/>
      <c r="F39" s="4"/>
      <c r="G39" s="4"/>
      <c r="H39" s="4"/>
      <c r="I39" s="4"/>
      <c r="J39" s="4"/>
      <c r="K39" s="4"/>
      <c r="L39" s="4"/>
      <c r="M39" s="4"/>
      <c r="N39" s="4"/>
      <c r="O39" s="4"/>
      <c r="P39" s="4"/>
      <c r="Q39" s="4"/>
    </row>
    <row r="40" spans="1:21" ht="53.25" hidden="1" customHeight="1" x14ac:dyDescent="0.2">
      <c r="A40" s="44" t="s">
        <v>3370</v>
      </c>
      <c r="B40" s="383" t="s">
        <v>3371</v>
      </c>
      <c r="C40" s="384"/>
      <c r="D40" s="4"/>
      <c r="E40" s="4"/>
      <c r="F40" s="4"/>
      <c r="G40" s="4"/>
      <c r="H40" s="4"/>
      <c r="I40" s="4"/>
      <c r="J40" s="4"/>
      <c r="K40" s="4"/>
      <c r="L40" s="4"/>
      <c r="M40" s="4"/>
      <c r="N40" s="4"/>
      <c r="O40" s="4"/>
      <c r="P40" s="4"/>
      <c r="Q40" s="4"/>
    </row>
    <row r="41" spans="1:21" ht="73.5" hidden="1" customHeight="1" x14ac:dyDescent="0.2">
      <c r="A41" s="44" t="s">
        <v>3372</v>
      </c>
      <c r="B41" s="383" t="s">
        <v>3373</v>
      </c>
      <c r="C41" s="384"/>
      <c r="D41" s="4"/>
      <c r="E41" s="4"/>
      <c r="F41" s="4"/>
      <c r="G41" s="4"/>
      <c r="H41" s="4"/>
      <c r="I41" s="4"/>
      <c r="J41" s="4"/>
      <c r="K41" s="4"/>
      <c r="L41" s="4"/>
      <c r="M41" s="4"/>
      <c r="N41" s="4"/>
      <c r="O41" s="4"/>
      <c r="P41" s="4"/>
      <c r="Q41" s="4"/>
    </row>
    <row r="42" spans="1:21" ht="57.75" hidden="1" customHeight="1" x14ac:dyDescent="0.2">
      <c r="A42" s="44" t="s">
        <v>3374</v>
      </c>
      <c r="B42" s="383" t="s">
        <v>3375</v>
      </c>
      <c r="C42" s="384"/>
      <c r="D42" s="4"/>
      <c r="E42" s="4"/>
      <c r="F42" s="4"/>
      <c r="G42" s="4"/>
      <c r="H42" s="4"/>
      <c r="I42" s="4"/>
      <c r="J42" s="4"/>
      <c r="K42" s="4"/>
      <c r="L42" s="4"/>
      <c r="M42" s="4"/>
      <c r="N42" s="4"/>
      <c r="O42" s="4"/>
      <c r="P42" s="4"/>
      <c r="Q42" s="4"/>
    </row>
    <row r="43" spans="1:21" ht="84" hidden="1" customHeight="1" x14ac:dyDescent="0.2">
      <c r="A43" s="44" t="s">
        <v>3376</v>
      </c>
      <c r="B43" s="383" t="s">
        <v>3377</v>
      </c>
      <c r="C43" s="384"/>
      <c r="D43" s="4"/>
      <c r="E43" s="4"/>
      <c r="F43" s="4"/>
      <c r="G43" s="4"/>
      <c r="H43" s="4"/>
      <c r="I43" s="4"/>
      <c r="J43" s="4"/>
      <c r="K43" s="4"/>
      <c r="L43" s="4"/>
      <c r="M43" s="4"/>
      <c r="N43" s="4"/>
      <c r="O43" s="4"/>
      <c r="P43" s="4"/>
      <c r="Q43" s="4"/>
    </row>
    <row r="44" spans="1:21" ht="48" hidden="1" customHeight="1" x14ac:dyDescent="0.2">
      <c r="A44" s="44" t="s">
        <v>3378</v>
      </c>
      <c r="B44" s="383" t="s">
        <v>3379</v>
      </c>
      <c r="C44" s="384"/>
      <c r="D44" s="4"/>
      <c r="E44" s="4"/>
      <c r="F44" s="4"/>
      <c r="G44" s="4"/>
      <c r="H44" s="4"/>
      <c r="I44" s="4"/>
      <c r="J44" s="4"/>
      <c r="K44" s="4"/>
      <c r="L44" s="4"/>
      <c r="M44" s="4"/>
      <c r="N44" s="4"/>
      <c r="O44" s="4"/>
      <c r="P44" s="4"/>
      <c r="Q44" s="4"/>
    </row>
    <row r="45" spans="1:21" ht="57" hidden="1" customHeight="1" x14ac:dyDescent="0.2">
      <c r="A45" s="44" t="s">
        <v>3380</v>
      </c>
      <c r="B45" s="383" t="s">
        <v>3381</v>
      </c>
      <c r="C45" s="384"/>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92" t="s">
        <v>3383</v>
      </c>
      <c r="C46" s="384"/>
      <c r="D46" s="42"/>
      <c r="E46" s="4"/>
      <c r="F46" s="4"/>
      <c r="G46" s="4"/>
      <c r="H46" s="4"/>
      <c r="I46" s="4"/>
      <c r="J46" s="4"/>
      <c r="K46" s="4"/>
      <c r="L46" s="4"/>
      <c r="M46" s="4"/>
      <c r="N46" s="4"/>
      <c r="O46" s="4"/>
      <c r="P46" s="4"/>
      <c r="Q46" s="4"/>
    </row>
    <row r="47" spans="1:21" ht="66" hidden="1" customHeight="1" x14ac:dyDescent="0.2">
      <c r="A47" s="50" t="s">
        <v>3384</v>
      </c>
      <c r="B47" s="393" t="s">
        <v>3385</v>
      </c>
      <c r="C47" s="393"/>
      <c r="D47" s="4"/>
      <c r="E47" s="4"/>
      <c r="F47" s="4"/>
      <c r="G47" s="4"/>
      <c r="H47" s="4"/>
      <c r="I47" s="4"/>
      <c r="J47" s="4"/>
      <c r="K47" s="4"/>
      <c r="L47" s="4"/>
      <c r="M47" s="4"/>
      <c r="N47" s="4"/>
      <c r="O47" s="4"/>
      <c r="P47" s="4"/>
      <c r="Q47" s="4"/>
    </row>
    <row r="48" spans="1:21" ht="123.75" customHeight="1" x14ac:dyDescent="0.2">
      <c r="A48" s="312" t="s">
        <v>3386</v>
      </c>
      <c r="B48" s="391" t="s">
        <v>3387</v>
      </c>
      <c r="C48" s="390"/>
      <c r="D48" s="4"/>
      <c r="E48" s="4"/>
      <c r="F48" s="4"/>
      <c r="G48" s="4"/>
      <c r="H48" s="4"/>
      <c r="I48" s="4"/>
      <c r="J48" s="4"/>
      <c r="K48" s="4"/>
      <c r="L48" s="4"/>
      <c r="M48" s="4"/>
      <c r="N48" s="4"/>
      <c r="O48" s="4"/>
      <c r="P48" s="4"/>
      <c r="Q48" s="4"/>
    </row>
    <row r="49" spans="1:17" s="306" customFormat="1" ht="34.5" customHeight="1" x14ac:dyDescent="0.2">
      <c r="A49" s="312" t="s">
        <v>3388</v>
      </c>
      <c r="B49" s="389" t="s">
        <v>3389</v>
      </c>
      <c r="C49" s="390"/>
      <c r="D49" s="4"/>
      <c r="E49" s="4"/>
      <c r="F49" s="4"/>
      <c r="G49" s="4"/>
      <c r="H49" s="4"/>
      <c r="I49" s="4"/>
      <c r="J49" s="4"/>
      <c r="K49" s="4"/>
      <c r="L49" s="4"/>
      <c r="M49" s="4"/>
      <c r="N49" s="4"/>
      <c r="O49" s="4"/>
      <c r="P49" s="4"/>
      <c r="Q49" s="4"/>
    </row>
    <row r="50" spans="1:17" s="313" customFormat="1" ht="34.5" customHeight="1" x14ac:dyDescent="0.2">
      <c r="A50" s="312" t="s">
        <v>3390</v>
      </c>
      <c r="B50" s="389" t="s">
        <v>3391</v>
      </c>
      <c r="C50" s="390"/>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8" t="s">
        <v>22</v>
      </c>
      <c r="B2" s="329"/>
      <c r="C2" s="329"/>
      <c r="D2" s="329"/>
      <c r="E2" s="329"/>
      <c r="F2" s="329"/>
      <c r="G2" s="329"/>
      <c r="H2" s="329"/>
      <c r="I2" s="329"/>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30" t="s">
        <v>24</v>
      </c>
      <c r="B4" s="331"/>
      <c r="C4" s="331"/>
      <c r="D4" s="331"/>
      <c r="E4" s="331"/>
      <c r="F4" s="331"/>
      <c r="G4" s="331"/>
      <c r="H4" s="331"/>
      <c r="I4" s="331"/>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31729</v>
      </c>
      <c r="H6" s="20" t="s">
        <v>26</v>
      </c>
      <c r="I6" s="21" t="s">
        <v>27</v>
      </c>
      <c r="J6" s="4"/>
      <c r="L6" s="4"/>
      <c r="M6" s="4"/>
      <c r="N6" s="4"/>
      <c r="O6" s="4"/>
      <c r="P6" s="4"/>
      <c r="Q6" s="4"/>
      <c r="R6" s="4"/>
      <c r="S6" s="4"/>
      <c r="T6" s="4"/>
      <c r="U6" s="4"/>
      <c r="V6" s="4"/>
      <c r="W6" s="4"/>
      <c r="X6" s="4"/>
    </row>
    <row r="7" spans="1:24" ht="15" customHeight="1" x14ac:dyDescent="0.2">
      <c r="B7" s="22"/>
      <c r="C7" s="23"/>
      <c r="D7" s="24"/>
      <c r="E7" s="332" t="s">
        <v>28</v>
      </c>
      <c r="F7" s="335" t="s">
        <v>29</v>
      </c>
      <c r="G7" s="336"/>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3"/>
      <c r="F8" s="324" t="s">
        <v>32</v>
      </c>
      <c r="G8" s="325"/>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3"/>
      <c r="F9" s="326" t="s">
        <v>33</v>
      </c>
      <c r="G9" s="327"/>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3"/>
      <c r="F10" s="324" t="s">
        <v>36</v>
      </c>
      <c r="G10" s="325"/>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4"/>
      <c r="F11" s="337" t="s">
        <v>37</v>
      </c>
      <c r="G11" s="338"/>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2" t="s">
        <v>41</v>
      </c>
      <c r="C15" s="343"/>
      <c r="D15" s="343"/>
      <c r="E15" s="343"/>
      <c r="F15" s="344"/>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45" t="str">
        <f>'PR-RAS'!B6</f>
        <v xml:space="preserve">PRIHODI POSLOVANJA (šifre 61+62+63+64+65+66+67+68) </v>
      </c>
      <c r="C16" s="346"/>
      <c r="D16" s="346"/>
      <c r="E16" s="346"/>
      <c r="F16" s="347"/>
      <c r="G16" s="35" t="str">
        <f>'PR-RAS'!C6</f>
        <v>6</v>
      </c>
      <c r="H16" s="206">
        <f>'PR-RAS'!D6</f>
        <v>3696311</v>
      </c>
      <c r="I16" s="206">
        <f>'PR-RAS'!E6</f>
        <v>4393520.7399999984</v>
      </c>
      <c r="J16" s="4"/>
      <c r="K16" s="4"/>
      <c r="L16" s="4"/>
      <c r="M16" s="4"/>
      <c r="N16" s="4"/>
      <c r="O16" s="4"/>
      <c r="P16" s="4"/>
      <c r="Q16" s="4"/>
      <c r="R16" s="4"/>
      <c r="S16" s="4"/>
      <c r="T16" s="4"/>
      <c r="U16" s="4"/>
      <c r="V16" s="4"/>
      <c r="W16" s="4"/>
      <c r="X16" s="4"/>
    </row>
    <row r="17" spans="1:24" ht="12.75" customHeight="1" x14ac:dyDescent="0.2">
      <c r="A17" s="340"/>
      <c r="B17" s="348" t="str">
        <f>'PR-RAS'!B151</f>
        <v xml:space="preserve">RASHODI POSLOVANJA (šifre 31+32+34+35+36+37+38) </v>
      </c>
      <c r="C17" s="349"/>
      <c r="D17" s="349"/>
      <c r="E17" s="349"/>
      <c r="F17" s="350"/>
      <c r="G17" s="36" t="str">
        <f>'PR-RAS'!C151</f>
        <v>3</v>
      </c>
      <c r="H17" s="206">
        <f>'PR-RAS'!D151</f>
        <v>2502784</v>
      </c>
      <c r="I17" s="206">
        <f>'PR-RAS'!E151</f>
        <v>3467389.4400000004</v>
      </c>
      <c r="J17" s="4"/>
      <c r="K17" s="4"/>
      <c r="L17" s="4"/>
      <c r="M17" s="4"/>
      <c r="N17" s="4"/>
      <c r="O17" s="4"/>
      <c r="P17" s="4"/>
      <c r="Q17" s="4"/>
      <c r="R17" s="4"/>
      <c r="S17" s="4"/>
      <c r="T17" s="4"/>
      <c r="U17" s="4"/>
      <c r="V17" s="4"/>
      <c r="W17" s="4"/>
      <c r="X17" s="4"/>
    </row>
    <row r="18" spans="1:24" ht="12.75" customHeight="1" x14ac:dyDescent="0.2">
      <c r="A18" s="340"/>
      <c r="B18" s="348" t="str">
        <f>'PR-RAS'!B645</f>
        <v>Višak prihoda i primitaka raspoloživ u sljedećem razdoblju (šifre X005 + '9221-9222' - Y005 - '9222-9221')</v>
      </c>
      <c r="C18" s="349"/>
      <c r="D18" s="349"/>
      <c r="E18" s="349"/>
      <c r="F18" s="350"/>
      <c r="G18" s="36" t="str">
        <f>'PR-RAS'!C645</f>
        <v>X006</v>
      </c>
      <c r="H18" s="206">
        <f>'PR-RAS'!D645</f>
        <v>1907674</v>
      </c>
      <c r="I18" s="206">
        <f>'PR-RAS'!E645</f>
        <v>4499910.839999998</v>
      </c>
      <c r="J18" s="4"/>
      <c r="K18" s="4"/>
      <c r="L18" s="4"/>
      <c r="M18" s="4"/>
      <c r="N18" s="4"/>
      <c r="O18" s="4"/>
      <c r="P18" s="4"/>
      <c r="Q18" s="4"/>
      <c r="R18" s="4"/>
      <c r="S18" s="4"/>
      <c r="T18" s="4"/>
      <c r="U18" s="4"/>
      <c r="V18" s="4"/>
      <c r="W18" s="4"/>
      <c r="X18" s="4"/>
    </row>
    <row r="19" spans="1:24" ht="12.75" customHeight="1" x14ac:dyDescent="0.2">
      <c r="A19" s="341"/>
      <c r="B19" s="351" t="str">
        <f>'PR-RAS'!B646</f>
        <v>Manjak prihoda i primitaka za pokriće u sljedećem razdoblju (šifre Y005 + '9222-9221' - X005 - '9221-9222' )</v>
      </c>
      <c r="C19" s="352"/>
      <c r="D19" s="352"/>
      <c r="E19" s="352"/>
      <c r="F19" s="353"/>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45" t="str">
        <f>BILANCA!B7</f>
        <v>Nefinancijska imovina (šifre 01+02+03+04+05+06)</v>
      </c>
      <c r="C20" s="346"/>
      <c r="D20" s="346"/>
      <c r="E20" s="346"/>
      <c r="F20" s="347"/>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48" t="str">
        <f>BILANCA!B68</f>
        <v>Financijska imovina (šifre 11+12+13+14+15+16+17+19)</v>
      </c>
      <c r="C21" s="349"/>
      <c r="D21" s="349"/>
      <c r="E21" s="349"/>
      <c r="F21" s="350"/>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48" t="str">
        <f>BILANCA!B176</f>
        <v xml:space="preserve">Obveze (šifre 23+24+25+26+29) </v>
      </c>
      <c r="C22" s="349"/>
      <c r="D22" s="349"/>
      <c r="E22" s="349"/>
      <c r="F22" s="350"/>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51" t="str">
        <f>BILANCA!B237</f>
        <v>Vlastiti izvori (šifre 91 + 922 - 93 + 96 do 98)</v>
      </c>
      <c r="C23" s="352"/>
      <c r="D23" s="352"/>
      <c r="E23" s="352"/>
      <c r="F23" s="353"/>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45" t="str">
        <f>'RAS-funkcijski'!B5</f>
        <v>Opće javne usluge (šifre 011+012+013+014 do 018)</v>
      </c>
      <c r="C24" s="346"/>
      <c r="D24" s="346"/>
      <c r="E24" s="346"/>
      <c r="F24" s="347"/>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48" t="str">
        <f>'RAS-funkcijski'!B35</f>
        <v>Ekonomski poslovi (šifre 041+042+043+044+045+046+047+048+049)</v>
      </c>
      <c r="C25" s="349"/>
      <c r="D25" s="349"/>
      <c r="E25" s="349"/>
      <c r="F25" s="350"/>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48" t="str">
        <f>'RAS-funkcijski'!B88</f>
        <v>Rashodi vezani za stanovanje i kom. pogodnosti koji nisu drugdje svrstani</v>
      </c>
      <c r="C26" s="349"/>
      <c r="D26" s="349"/>
      <c r="E26" s="349"/>
      <c r="F26" s="350"/>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48" t="str">
        <f>'RAS-funkcijski'!B114</f>
        <v>Obrazovanje (šifre 091+092+093+094+095+096+097+098)</v>
      </c>
      <c r="C27" s="349"/>
      <c r="D27" s="349"/>
      <c r="E27" s="349"/>
      <c r="F27" s="350"/>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51" t="str">
        <f>'RAS-funkcijski'!B141</f>
        <v>Kontrolni zbroj (šifre 01+02+03+04+05+06+07+08+09+10)</v>
      </c>
      <c r="C28" s="352"/>
      <c r="D28" s="352"/>
      <c r="E28" s="352"/>
      <c r="F28" s="353"/>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55" t="str">
        <f>'P-VRIO'!B5</f>
        <v>Promjene u vrijednosti i obujmu imovine (šifre 91511+91512)</v>
      </c>
      <c r="C29" s="346"/>
      <c r="D29" s="346"/>
      <c r="E29" s="346"/>
      <c r="F29" s="347"/>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56" t="str">
        <f>'P-VRIO'!B22</f>
        <v>Promjene u obujmu imovine (šifre P016+P023)</v>
      </c>
      <c r="C30" s="349"/>
      <c r="D30" s="349"/>
      <c r="E30" s="349"/>
      <c r="F30" s="350"/>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56" t="str">
        <f>'P-VRIO'!B38</f>
        <v>Promjene u vrijednosti (revalorizacija) i obujmu obveza (šifre 91521+91522)</v>
      </c>
      <c r="C31" s="349"/>
      <c r="D31" s="349"/>
      <c r="E31" s="349"/>
      <c r="F31" s="350"/>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57" t="str">
        <f>'P-VRIO'!B44</f>
        <v>Promjene u obujmu obveza (šifre P035 do P038)</v>
      </c>
      <c r="C32" s="352"/>
      <c r="D32" s="352"/>
      <c r="E32" s="352"/>
      <c r="F32" s="353"/>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45" t="str">
        <f>OBVEZE!B5</f>
        <v>Stanje obveza 1. siječnja (=stanju obveza iz Izvještaja o obvezama na 31. prosinca prethodne godine)</v>
      </c>
      <c r="C33" s="346"/>
      <c r="D33" s="346"/>
      <c r="E33" s="346"/>
      <c r="F33" s="347"/>
      <c r="G33" s="180" t="str">
        <f>OBVEZE!C5</f>
        <v>V001</v>
      </c>
      <c r="H33" s="216" t="s">
        <v>46</v>
      </c>
      <c r="I33" s="217">
        <f>OBVEZE!D5</f>
        <v>5682271.3300000001</v>
      </c>
      <c r="J33" s="4"/>
      <c r="K33" s="4"/>
      <c r="L33" s="4"/>
      <c r="M33" s="4"/>
      <c r="N33" s="4"/>
      <c r="O33" s="4"/>
      <c r="P33" s="4"/>
      <c r="Q33" s="4"/>
      <c r="R33" s="4"/>
      <c r="S33" s="4"/>
      <c r="T33" s="4"/>
      <c r="U33" s="4"/>
      <c r="V33" s="4"/>
      <c r="W33" s="4"/>
      <c r="X33" s="4"/>
    </row>
    <row r="34" spans="1:24" ht="12.75" customHeight="1" x14ac:dyDescent="0.2">
      <c r="A34" s="340"/>
      <c r="B34" s="348" t="str">
        <f>OBVEZE!B42</f>
        <v>Stanje obveza na kraju izvještajnog razdoblja (šifre V001+V002-V004) i (šifre V007+V009)</v>
      </c>
      <c r="C34" s="349"/>
      <c r="D34" s="349"/>
      <c r="E34" s="349"/>
      <c r="F34" s="350"/>
      <c r="G34" s="181" t="str">
        <f>OBVEZE!C42</f>
        <v>V006</v>
      </c>
      <c r="H34" s="210" t="s">
        <v>46</v>
      </c>
      <c r="I34" s="211">
        <f>OBVEZE!D42</f>
        <v>3645527.1800000006</v>
      </c>
      <c r="J34" s="4"/>
      <c r="K34" s="4"/>
      <c r="L34" s="4"/>
      <c r="M34" s="4"/>
      <c r="N34" s="4"/>
      <c r="O34" s="4"/>
      <c r="P34" s="4"/>
      <c r="Q34" s="4"/>
      <c r="R34" s="4"/>
      <c r="S34" s="4"/>
      <c r="T34" s="4"/>
      <c r="U34" s="4"/>
      <c r="V34" s="4"/>
      <c r="W34" s="4"/>
      <c r="X34" s="4"/>
    </row>
    <row r="35" spans="1:24" ht="12.75" customHeight="1" x14ac:dyDescent="0.2">
      <c r="A35" s="340"/>
      <c r="B35" s="348" t="str">
        <f>OBVEZE!B43</f>
        <v>Stanje dospjelih obveza na kraju izvještajnog razdoblja (šifre V008+D23+D24 + 'D dio 25,26')</v>
      </c>
      <c r="C35" s="349"/>
      <c r="D35" s="349"/>
      <c r="E35" s="349"/>
      <c r="F35" s="350"/>
      <c r="G35" s="181" t="str">
        <f>OBVEZE!C43</f>
        <v>V007</v>
      </c>
      <c r="H35" s="210" t="s">
        <v>46</v>
      </c>
      <c r="I35" s="211">
        <f>OBVEZE!D43</f>
        <v>97124.88</v>
      </c>
      <c r="J35" s="4"/>
      <c r="K35" s="4"/>
      <c r="L35" s="4"/>
      <c r="M35" s="4"/>
      <c r="N35" s="4"/>
      <c r="O35" s="4"/>
      <c r="P35" s="4"/>
      <c r="Q35" s="4"/>
      <c r="R35" s="4"/>
      <c r="S35" s="4"/>
      <c r="T35" s="4"/>
      <c r="U35" s="4"/>
      <c r="V35" s="4"/>
      <c r="W35" s="4"/>
      <c r="X35" s="4"/>
    </row>
    <row r="36" spans="1:24" ht="12.75" customHeight="1" x14ac:dyDescent="0.2">
      <c r="A36" s="341"/>
      <c r="B36" s="351" t="str">
        <f>OBVEZE!B101</f>
        <v>Stanje nedospjelih obveza na kraju izvještajnog razdoblja (šifre V010 + ND23 + ND24 + 'ND dio 25,26')</v>
      </c>
      <c r="C36" s="352"/>
      <c r="D36" s="352"/>
      <c r="E36" s="352"/>
      <c r="F36" s="353"/>
      <c r="G36" s="182" t="str">
        <f>OBVEZE!C101</f>
        <v>V009</v>
      </c>
      <c r="H36" s="214" t="s">
        <v>46</v>
      </c>
      <c r="I36" s="215">
        <f>OBVEZE!D101</f>
        <v>3548402.3</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4" t="s">
        <v>47</v>
      </c>
      <c r="I39" s="354"/>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790" zoomScale="110" zoomScaleNormal="110" workbookViewId="0">
      <selection activeCell="E655" sqref="E655"/>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2" t="s">
        <v>48</v>
      </c>
      <c r="B2" s="363"/>
      <c r="C2" s="363"/>
      <c r="D2" s="363"/>
      <c r="E2" s="363"/>
      <c r="F2" s="363"/>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4" t="s">
        <v>54</v>
      </c>
      <c r="B5" s="365"/>
      <c r="C5" s="253"/>
      <c r="D5" s="81"/>
      <c r="E5" s="81"/>
      <c r="F5" s="65"/>
    </row>
    <row r="6" spans="1:25" ht="12.75" customHeight="1" x14ac:dyDescent="0.2">
      <c r="A6" s="54">
        <v>6</v>
      </c>
      <c r="B6" s="88" t="s">
        <v>55</v>
      </c>
      <c r="C6" s="55" t="s">
        <v>56</v>
      </c>
      <c r="D6" s="56">
        <f>D7+D44+D50+D82+D106+D124+D133+D139</f>
        <v>3696311</v>
      </c>
      <c r="E6" s="56">
        <f>E7+E44+E50+E82+E106+E124+E133+E139</f>
        <v>4393520.7399999984</v>
      </c>
      <c r="F6" s="57">
        <f t="shared" ref="F6:F131" si="0">IF(D6&lt;&gt;0,IF(E6/D6&gt;=100,"&gt;&gt;100",E6/D6*100),"-")</f>
        <v>118.86231272206258</v>
      </c>
    </row>
    <row r="7" spans="1:25" ht="12.75" customHeight="1" x14ac:dyDescent="0.2">
      <c r="A7" s="54">
        <v>61</v>
      </c>
      <c r="B7" s="88" t="s">
        <v>57</v>
      </c>
      <c r="C7" s="55" t="s">
        <v>58</v>
      </c>
      <c r="D7" s="56">
        <f t="shared" ref="D7:E7" si="1">D8+D17+D23+D29+D37+D40</f>
        <v>1798180</v>
      </c>
      <c r="E7" s="56">
        <f t="shared" si="1"/>
        <v>2427820.86</v>
      </c>
      <c r="F7" s="57">
        <f t="shared" si="0"/>
        <v>135.01545229064942</v>
      </c>
    </row>
    <row r="8" spans="1:25" ht="12.75" customHeight="1" x14ac:dyDescent="0.2">
      <c r="A8" s="54">
        <v>611</v>
      </c>
      <c r="B8" s="88" t="s">
        <v>59</v>
      </c>
      <c r="C8" s="55" t="s">
        <v>60</v>
      </c>
      <c r="D8" s="56">
        <f t="shared" ref="D8:E8" si="2">SUM(D9:D14)-D15-D16</f>
        <v>1706421</v>
      </c>
      <c r="E8" s="56">
        <f t="shared" si="2"/>
        <v>2315886.86</v>
      </c>
      <c r="F8" s="57">
        <f t="shared" si="0"/>
        <v>135.71603138967464</v>
      </c>
    </row>
    <row r="9" spans="1:25" ht="12.75" customHeight="1" x14ac:dyDescent="0.2">
      <c r="A9" s="54">
        <v>6111</v>
      </c>
      <c r="B9" s="88" t="s">
        <v>61</v>
      </c>
      <c r="C9" s="55" t="s">
        <v>62</v>
      </c>
      <c r="D9" s="284">
        <v>2232036</v>
      </c>
      <c r="E9" s="284">
        <v>2617058.96</v>
      </c>
      <c r="F9" s="57">
        <f t="shared" si="0"/>
        <v>117.24985439302951</v>
      </c>
    </row>
    <row r="10" spans="1:25" ht="12.75" customHeight="1" x14ac:dyDescent="0.2">
      <c r="A10" s="54">
        <v>6112</v>
      </c>
      <c r="B10" s="88" t="s">
        <v>63</v>
      </c>
      <c r="C10" s="55" t="s">
        <v>64</v>
      </c>
      <c r="D10" s="284">
        <v>161576</v>
      </c>
      <c r="E10" s="284">
        <v>165327.21</v>
      </c>
      <c r="F10" s="57">
        <f t="shared" si="0"/>
        <v>102.32163811457147</v>
      </c>
    </row>
    <row r="11" spans="1:25" ht="12.75" customHeight="1" x14ac:dyDescent="0.2">
      <c r="A11" s="54">
        <v>6113</v>
      </c>
      <c r="B11" s="88" t="s">
        <v>65</v>
      </c>
      <c r="C11" s="55" t="s">
        <v>66</v>
      </c>
      <c r="D11" s="284">
        <v>23715</v>
      </c>
      <c r="E11" s="284">
        <v>15127.81</v>
      </c>
      <c r="F11" s="57">
        <f t="shared" si="0"/>
        <v>63.790048492515282</v>
      </c>
    </row>
    <row r="12" spans="1:25" ht="12.75" customHeight="1" x14ac:dyDescent="0.2">
      <c r="A12" s="54">
        <v>6114</v>
      </c>
      <c r="B12" s="88" t="s">
        <v>67</v>
      </c>
      <c r="C12" s="55" t="s">
        <v>68</v>
      </c>
      <c r="D12" s="284">
        <v>16983</v>
      </c>
      <c r="E12" s="284">
        <v>182596.24</v>
      </c>
      <c r="F12" s="57">
        <f t="shared" si="0"/>
        <v>1075.1707001118766</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v>727889</v>
      </c>
      <c r="E15" s="284">
        <v>664223.36</v>
      </c>
      <c r="F15" s="57">
        <f t="shared" si="0"/>
        <v>91.253386161901062</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87109</v>
      </c>
      <c r="E23" s="56">
        <f t="shared" si="4"/>
        <v>97860.58</v>
      </c>
      <c r="F23" s="57">
        <f t="shared" si="0"/>
        <v>112.34267412092895</v>
      </c>
    </row>
    <row r="24" spans="1:6" ht="12.75" customHeight="1" x14ac:dyDescent="0.2">
      <c r="A24" s="54">
        <v>6131</v>
      </c>
      <c r="B24" s="88" t="s">
        <v>91</v>
      </c>
      <c r="C24" s="55" t="s">
        <v>92</v>
      </c>
      <c r="D24" s="284">
        <v>9792</v>
      </c>
      <c r="E24" s="284">
        <v>350</v>
      </c>
      <c r="F24" s="57">
        <f t="shared" si="0"/>
        <v>3.5743464052287579</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v>77317</v>
      </c>
      <c r="E27" s="284">
        <v>97510.58</v>
      </c>
      <c r="F27" s="57">
        <f t="shared" si="0"/>
        <v>126.11790421252765</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4650</v>
      </c>
      <c r="E29" s="56">
        <f t="shared" si="5"/>
        <v>14073.42</v>
      </c>
      <c r="F29" s="57">
        <f t="shared" si="0"/>
        <v>302.65419354838713</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v>4490</v>
      </c>
      <c r="E31" s="284">
        <v>13432.35</v>
      </c>
      <c r="F31" s="57">
        <f t="shared" si="0"/>
        <v>299.16146993318489</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v>160</v>
      </c>
      <c r="E33" s="284">
        <v>641.07000000000005</v>
      </c>
      <c r="F33" s="57">
        <f t="shared" si="0"/>
        <v>400.66874999999999</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1319034</v>
      </c>
      <c r="E50" s="60">
        <f>E51+E54+E59+E62+E65+E68+E71+E74+E77</f>
        <v>1317943.74</v>
      </c>
      <c r="F50" s="57">
        <f t="shared" si="0"/>
        <v>99.917344056332141</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1319034</v>
      </c>
      <c r="E59" s="56">
        <f t="shared" si="12"/>
        <v>1317943.74</v>
      </c>
      <c r="F59" s="57">
        <f t="shared" si="0"/>
        <v>99.917344056332141</v>
      </c>
    </row>
    <row r="60" spans="1:6" ht="24" x14ac:dyDescent="0.2">
      <c r="A60" s="54">
        <v>6331</v>
      </c>
      <c r="B60" s="100" t="s">
        <v>163</v>
      </c>
      <c r="C60" s="55" t="s">
        <v>164</v>
      </c>
      <c r="D60" s="284">
        <v>1319034</v>
      </c>
      <c r="E60" s="284">
        <v>1317943.74</v>
      </c>
      <c r="F60" s="57">
        <f t="shared" si="0"/>
        <v>99.917344056332141</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162894</v>
      </c>
      <c r="E82" s="56">
        <f t="shared" si="19"/>
        <v>208123.26</v>
      </c>
      <c r="F82" s="57">
        <f t="shared" si="0"/>
        <v>127.76606873181333</v>
      </c>
    </row>
    <row r="83" spans="1:6" ht="12.75" customHeight="1" x14ac:dyDescent="0.2">
      <c r="A83" s="54">
        <v>641</v>
      </c>
      <c r="B83" s="88" t="s">
        <v>209</v>
      </c>
      <c r="C83" s="55" t="s">
        <v>210</v>
      </c>
      <c r="D83" s="56">
        <f t="shared" ref="D83:E83" si="20">SUM(D84:D90)</f>
        <v>16</v>
      </c>
      <c r="E83" s="56">
        <f t="shared" si="20"/>
        <v>24.07</v>
      </c>
      <c r="F83" s="57">
        <f t="shared" si="0"/>
        <v>150.4375</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16</v>
      </c>
      <c r="E85" s="284">
        <v>24.07</v>
      </c>
      <c r="F85" s="57">
        <f t="shared" si="0"/>
        <v>150.4375</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162878</v>
      </c>
      <c r="E91" s="56">
        <f t="shared" si="21"/>
        <v>208099.19</v>
      </c>
      <c r="F91" s="57">
        <f t="shared" si="0"/>
        <v>127.76384164835031</v>
      </c>
    </row>
    <row r="92" spans="1:6" ht="12.75" customHeight="1" x14ac:dyDescent="0.2">
      <c r="A92" s="54">
        <v>6421</v>
      </c>
      <c r="B92" s="88" t="s">
        <v>227</v>
      </c>
      <c r="C92" s="55" t="s">
        <v>228</v>
      </c>
      <c r="D92" s="284">
        <v>6000</v>
      </c>
      <c r="E92" s="284">
        <v>6178.36</v>
      </c>
      <c r="F92" s="57">
        <f t="shared" si="0"/>
        <v>102.97266666666667</v>
      </c>
    </row>
    <row r="93" spans="1:6" ht="12.75" customHeight="1" x14ac:dyDescent="0.2">
      <c r="A93" s="54">
        <v>6422</v>
      </c>
      <c r="B93" s="88" t="s">
        <v>229</v>
      </c>
      <c r="C93" s="55" t="s">
        <v>230</v>
      </c>
      <c r="D93" s="284">
        <v>41144</v>
      </c>
      <c r="E93" s="284">
        <v>44197.32</v>
      </c>
      <c r="F93" s="57">
        <f t="shared" si="0"/>
        <v>107.42105774839588</v>
      </c>
    </row>
    <row r="94" spans="1:6" ht="12.75" customHeight="1" x14ac:dyDescent="0.2">
      <c r="A94" s="54">
        <v>6423</v>
      </c>
      <c r="B94" s="88" t="s">
        <v>231</v>
      </c>
      <c r="C94" s="55" t="s">
        <v>232</v>
      </c>
      <c r="D94" s="284">
        <v>70450</v>
      </c>
      <c r="E94" s="284">
        <v>117863.38</v>
      </c>
      <c r="F94" s="57">
        <f t="shared" si="0"/>
        <v>167.30075230660043</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v>45284</v>
      </c>
      <c r="E97" s="284">
        <v>39860.129999999997</v>
      </c>
      <c r="F97" s="57">
        <f t="shared" si="0"/>
        <v>88.022546594823766</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392973</v>
      </c>
      <c r="E106" s="56">
        <f t="shared" si="23"/>
        <v>368450.31</v>
      </c>
      <c r="F106" s="57">
        <f t="shared" si="0"/>
        <v>93.759701048163606</v>
      </c>
    </row>
    <row r="107" spans="1:6" ht="12.75" customHeight="1" x14ac:dyDescent="0.2">
      <c r="A107" s="54">
        <v>651</v>
      </c>
      <c r="B107" s="88" t="s">
        <v>257</v>
      </c>
      <c r="C107" s="55" t="s">
        <v>258</v>
      </c>
      <c r="D107" s="56">
        <f t="shared" ref="D107:E107" si="24">SUM(D108:D111)</f>
        <v>97372</v>
      </c>
      <c r="E107" s="56">
        <f t="shared" si="24"/>
        <v>92237.989999999991</v>
      </c>
      <c r="F107" s="57">
        <f t="shared" si="0"/>
        <v>94.727426775664441</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v>75562</v>
      </c>
      <c r="E109" s="284">
        <v>76509.2</v>
      </c>
      <c r="F109" s="57">
        <f t="shared" si="0"/>
        <v>101.2535401392234</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v>21810</v>
      </c>
      <c r="E111" s="284">
        <v>15728.79</v>
      </c>
      <c r="F111" s="57">
        <f t="shared" si="0"/>
        <v>72.117331499312243</v>
      </c>
    </row>
    <row r="112" spans="1:6" ht="12.75" customHeight="1" x14ac:dyDescent="0.2">
      <c r="A112" s="54">
        <v>652</v>
      </c>
      <c r="B112" s="88" t="s">
        <v>267</v>
      </c>
      <c r="C112" s="55" t="s">
        <v>268</v>
      </c>
      <c r="D112" s="56">
        <f t="shared" ref="D112:E112" si="25">SUM(D113:D119)</f>
        <v>73329</v>
      </c>
      <c r="E112" s="56">
        <f t="shared" si="25"/>
        <v>83866.679999999993</v>
      </c>
      <c r="F112" s="57">
        <f t="shared" si="0"/>
        <v>114.37041279711981</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1334</v>
      </c>
      <c r="E114" s="284">
        <v>322</v>
      </c>
      <c r="F114" s="57">
        <f t="shared" si="0"/>
        <v>24.137931034482758</v>
      </c>
    </row>
    <row r="115" spans="1:6" ht="12.75" customHeight="1" x14ac:dyDescent="0.2">
      <c r="A115" s="54">
        <v>6524</v>
      </c>
      <c r="B115" s="88" t="s">
        <v>273</v>
      </c>
      <c r="C115" s="55" t="s">
        <v>274</v>
      </c>
      <c r="D115" s="284">
        <v>39628</v>
      </c>
      <c r="E115" s="284">
        <v>10899.78</v>
      </c>
      <c r="F115" s="57">
        <f t="shared" si="0"/>
        <v>27.505248813969924</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32367</v>
      </c>
      <c r="E117" s="284">
        <v>72644.899999999994</v>
      </c>
      <c r="F117" s="57">
        <f t="shared" si="0"/>
        <v>224.44125189235947</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222272</v>
      </c>
      <c r="E120" s="56">
        <f t="shared" si="26"/>
        <v>192345.64</v>
      </c>
      <c r="F120" s="57">
        <f t="shared" si="0"/>
        <v>86.536153901526063</v>
      </c>
    </row>
    <row r="121" spans="1:6" ht="12.75" customHeight="1" x14ac:dyDescent="0.2">
      <c r="A121" s="54">
        <v>6531</v>
      </c>
      <c r="B121" s="88" t="s">
        <v>285</v>
      </c>
      <c r="C121" s="55" t="s">
        <v>286</v>
      </c>
      <c r="D121" s="284">
        <v>17049</v>
      </c>
      <c r="E121" s="284"/>
      <c r="F121" s="57">
        <f t="shared" si="0"/>
        <v>0</v>
      </c>
    </row>
    <row r="122" spans="1:6" ht="12.75" customHeight="1" x14ac:dyDescent="0.2">
      <c r="A122" s="54">
        <v>6532</v>
      </c>
      <c r="B122" s="88" t="s">
        <v>287</v>
      </c>
      <c r="C122" s="55" t="s">
        <v>288</v>
      </c>
      <c r="D122" s="284">
        <v>205223</v>
      </c>
      <c r="E122" s="284">
        <v>192345.64</v>
      </c>
      <c r="F122" s="57">
        <f t="shared" si="0"/>
        <v>93.725186748074051</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21804</v>
      </c>
      <c r="E124" s="56">
        <f t="shared" si="27"/>
        <v>68874.97</v>
      </c>
      <c r="F124" s="57">
        <f t="shared" si="0"/>
        <v>315.88226930838374</v>
      </c>
    </row>
    <row r="125" spans="1:6" ht="12.75" customHeight="1" x14ac:dyDescent="0.2">
      <c r="A125" s="54">
        <v>661</v>
      </c>
      <c r="B125" s="100" t="s">
        <v>293</v>
      </c>
      <c r="C125" s="55" t="s">
        <v>294</v>
      </c>
      <c r="D125" s="56">
        <f t="shared" ref="D125:E125" si="28">SUM(D126:D127)</f>
        <v>21059</v>
      </c>
      <c r="E125" s="56">
        <f t="shared" si="28"/>
        <v>20887.39</v>
      </c>
      <c r="F125" s="57">
        <f t="shared" si="0"/>
        <v>99.185099007550221</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v>21059</v>
      </c>
      <c r="E127" s="284">
        <v>20887.39</v>
      </c>
      <c r="F127" s="57">
        <f t="shared" si="0"/>
        <v>99.185099007550221</v>
      </c>
    </row>
    <row r="128" spans="1:6" ht="24" x14ac:dyDescent="0.2">
      <c r="A128" s="54">
        <v>663</v>
      </c>
      <c r="B128" s="273" t="s">
        <v>299</v>
      </c>
      <c r="C128" s="55" t="s">
        <v>300</v>
      </c>
      <c r="D128" s="56">
        <f t="shared" ref="D128:E128" si="29">SUM(D129:D132)</f>
        <v>745</v>
      </c>
      <c r="E128" s="56">
        <f t="shared" si="29"/>
        <v>47987.58</v>
      </c>
      <c r="F128" s="57">
        <f t="shared" si="0"/>
        <v>6441.2859060402679</v>
      </c>
    </row>
    <row r="129" spans="1:6" ht="12.75" customHeight="1" x14ac:dyDescent="0.2">
      <c r="A129" s="54">
        <v>6631</v>
      </c>
      <c r="B129" s="100" t="s">
        <v>301</v>
      </c>
      <c r="C129" s="55" t="s">
        <v>302</v>
      </c>
      <c r="D129" s="284">
        <v>745</v>
      </c>
      <c r="E129" s="284">
        <v>47987.58</v>
      </c>
      <c r="F129" s="57">
        <f t="shared" si="0"/>
        <v>6441.2859060402679</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1426</v>
      </c>
      <c r="E139" s="56">
        <f t="shared" si="33"/>
        <v>2307.6</v>
      </c>
      <c r="F139" s="57">
        <f t="shared" si="31"/>
        <v>161.82328190743337</v>
      </c>
    </row>
    <row r="140" spans="1:6" ht="12.75" customHeight="1" x14ac:dyDescent="0.2">
      <c r="A140" s="54">
        <v>681</v>
      </c>
      <c r="B140" s="88" t="s">
        <v>323</v>
      </c>
      <c r="C140" s="55" t="s">
        <v>324</v>
      </c>
      <c r="D140" s="56">
        <f t="shared" ref="D140:E140" si="34">SUM(D141:D149)</f>
        <v>1400</v>
      </c>
      <c r="E140" s="56">
        <f t="shared" si="34"/>
        <v>0</v>
      </c>
      <c r="F140" s="57">
        <f t="shared" si="31"/>
        <v>0</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v>1400</v>
      </c>
      <c r="E149" s="284"/>
      <c r="F149" s="57">
        <f t="shared" si="31"/>
        <v>0</v>
      </c>
    </row>
    <row r="150" spans="1:6" ht="12.75" customHeight="1" x14ac:dyDescent="0.2">
      <c r="A150" s="54">
        <v>683</v>
      </c>
      <c r="B150" s="88" t="s">
        <v>343</v>
      </c>
      <c r="C150" s="55" t="s">
        <v>344</v>
      </c>
      <c r="D150" s="284">
        <v>26</v>
      </c>
      <c r="E150" s="284">
        <v>2307.6</v>
      </c>
      <c r="F150" s="57">
        <f t="shared" si="31"/>
        <v>8875.3846153846152</v>
      </c>
    </row>
    <row r="151" spans="1:6" ht="12.75" customHeight="1" x14ac:dyDescent="0.2">
      <c r="A151" s="54">
        <v>3</v>
      </c>
      <c r="B151" s="88" t="s">
        <v>345</v>
      </c>
      <c r="C151" s="55" t="s">
        <v>53</v>
      </c>
      <c r="D151" s="56">
        <f t="shared" ref="D151:E151" si="35">D152+D163+D196+D215+D224+D252+D263</f>
        <v>2502784</v>
      </c>
      <c r="E151" s="56">
        <f t="shared" si="35"/>
        <v>3467389.4400000004</v>
      </c>
      <c r="F151" s="57">
        <f t="shared" si="31"/>
        <v>138.54129801053548</v>
      </c>
    </row>
    <row r="152" spans="1:6" ht="12.75" customHeight="1" x14ac:dyDescent="0.2">
      <c r="A152" s="54">
        <v>31</v>
      </c>
      <c r="B152" s="88" t="s">
        <v>346</v>
      </c>
      <c r="C152" s="55" t="s">
        <v>347</v>
      </c>
      <c r="D152" s="56">
        <f t="shared" ref="D152:E152" si="36">D153+D158+D159</f>
        <v>513770</v>
      </c>
      <c r="E152" s="56">
        <f t="shared" si="36"/>
        <v>660607.66</v>
      </c>
      <c r="F152" s="57">
        <f t="shared" si="31"/>
        <v>128.58042703933668</v>
      </c>
    </row>
    <row r="153" spans="1:6" ht="12.75" customHeight="1" x14ac:dyDescent="0.2">
      <c r="A153" s="54">
        <v>311</v>
      </c>
      <c r="B153" s="88" t="s">
        <v>348</v>
      </c>
      <c r="C153" s="55" t="s">
        <v>349</v>
      </c>
      <c r="D153" s="56">
        <f t="shared" ref="D153:E153" si="37">SUM(D154:D157)</f>
        <v>445905</v>
      </c>
      <c r="E153" s="56">
        <f t="shared" si="37"/>
        <v>562641.79</v>
      </c>
      <c r="F153" s="57">
        <f t="shared" si="31"/>
        <v>126.17974456442515</v>
      </c>
    </row>
    <row r="154" spans="1:6" ht="12.75" customHeight="1" x14ac:dyDescent="0.2">
      <c r="A154" s="54">
        <v>3111</v>
      </c>
      <c r="B154" s="88" t="s">
        <v>350</v>
      </c>
      <c r="C154" s="55" t="s">
        <v>351</v>
      </c>
      <c r="D154" s="284">
        <v>445905</v>
      </c>
      <c r="E154" s="284">
        <v>562641.79</v>
      </c>
      <c r="F154" s="57">
        <f t="shared" si="31"/>
        <v>126.17974456442515</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4830</v>
      </c>
      <c r="E158" s="284">
        <v>5130</v>
      </c>
      <c r="F158" s="57">
        <f t="shared" si="31"/>
        <v>106.21118012422359</v>
      </c>
    </row>
    <row r="159" spans="1:6" ht="12.75" customHeight="1" x14ac:dyDescent="0.2">
      <c r="A159" s="54">
        <v>313</v>
      </c>
      <c r="B159" s="88" t="s">
        <v>360</v>
      </c>
      <c r="C159" s="55" t="s">
        <v>361</v>
      </c>
      <c r="D159" s="56">
        <f t="shared" ref="D159:E159" si="38">SUM(D160:D162)</f>
        <v>63035</v>
      </c>
      <c r="E159" s="56">
        <f t="shared" si="38"/>
        <v>92835.87</v>
      </c>
      <c r="F159" s="57">
        <f t="shared" si="31"/>
        <v>147.27670341873562</v>
      </c>
    </row>
    <row r="160" spans="1:6" ht="12.75" customHeight="1" x14ac:dyDescent="0.2">
      <c r="A160" s="54">
        <v>3131</v>
      </c>
      <c r="B160" s="88" t="s">
        <v>139</v>
      </c>
      <c r="C160" s="55" t="s">
        <v>362</v>
      </c>
      <c r="D160" s="284"/>
      <c r="E160" s="323" t="s">
        <v>3392</v>
      </c>
      <c r="F160" s="57" t="str">
        <f t="shared" si="31"/>
        <v>-</v>
      </c>
    </row>
    <row r="161" spans="1:6" ht="12.75" customHeight="1" x14ac:dyDescent="0.2">
      <c r="A161" s="54">
        <v>3132</v>
      </c>
      <c r="B161" s="88" t="s">
        <v>363</v>
      </c>
      <c r="C161" s="55" t="s">
        <v>364</v>
      </c>
      <c r="D161" s="284">
        <v>63035</v>
      </c>
      <c r="E161" s="284">
        <v>92835.87</v>
      </c>
      <c r="F161" s="57">
        <f t="shared" si="31"/>
        <v>147.27670341873562</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792876</v>
      </c>
      <c r="E163" s="56">
        <f t="shared" si="39"/>
        <v>1195181.4699999997</v>
      </c>
      <c r="F163" s="57">
        <f t="shared" si="31"/>
        <v>150.74002366069848</v>
      </c>
    </row>
    <row r="164" spans="1:6" ht="12.75" customHeight="1" x14ac:dyDescent="0.2">
      <c r="A164" s="54">
        <v>321</v>
      </c>
      <c r="B164" s="88" t="s">
        <v>369</v>
      </c>
      <c r="C164" s="55" t="s">
        <v>370</v>
      </c>
      <c r="D164" s="56">
        <f t="shared" ref="D164:E164" si="40">SUM(D165:D168)</f>
        <v>34039</v>
      </c>
      <c r="E164" s="56">
        <f t="shared" si="40"/>
        <v>22193.63</v>
      </c>
      <c r="F164" s="57">
        <f t="shared" si="31"/>
        <v>65.200593436939982</v>
      </c>
    </row>
    <row r="165" spans="1:6" ht="12.75" customHeight="1" x14ac:dyDescent="0.2">
      <c r="A165" s="54">
        <v>3211</v>
      </c>
      <c r="B165" s="88" t="s">
        <v>371</v>
      </c>
      <c r="C165" s="55" t="s">
        <v>372</v>
      </c>
      <c r="D165" s="284">
        <v>792</v>
      </c>
      <c r="E165" s="284">
        <v>391.3</v>
      </c>
      <c r="F165" s="57">
        <f t="shared" si="31"/>
        <v>49.406565656565661</v>
      </c>
    </row>
    <row r="166" spans="1:6" ht="12.75" customHeight="1" x14ac:dyDescent="0.2">
      <c r="A166" s="54">
        <v>3212</v>
      </c>
      <c r="B166" s="88" t="s">
        <v>373</v>
      </c>
      <c r="C166" s="55" t="s">
        <v>374</v>
      </c>
      <c r="D166" s="284">
        <v>25857</v>
      </c>
      <c r="E166" s="284">
        <v>20277.330000000002</v>
      </c>
      <c r="F166" s="57">
        <f t="shared" si="31"/>
        <v>78.421046525118925</v>
      </c>
    </row>
    <row r="167" spans="1:6" ht="12.75" customHeight="1" x14ac:dyDescent="0.2">
      <c r="A167" s="54">
        <v>3213</v>
      </c>
      <c r="B167" s="88" t="s">
        <v>375</v>
      </c>
      <c r="C167" s="55" t="s">
        <v>376</v>
      </c>
      <c r="D167" s="284">
        <v>7390</v>
      </c>
      <c r="E167" s="284">
        <v>1525</v>
      </c>
      <c r="F167" s="57">
        <f t="shared" si="31"/>
        <v>20.635994587280106</v>
      </c>
    </row>
    <row r="168" spans="1:6" ht="12.75" customHeight="1" x14ac:dyDescent="0.2">
      <c r="A168" s="54">
        <v>3214</v>
      </c>
      <c r="B168" s="88" t="s">
        <v>377</v>
      </c>
      <c r="C168" s="55" t="s">
        <v>378</v>
      </c>
      <c r="D168" s="284"/>
      <c r="E168" s="284"/>
      <c r="F168" s="57" t="str">
        <f t="shared" si="31"/>
        <v>-</v>
      </c>
    </row>
    <row r="169" spans="1:6" ht="12.75" customHeight="1" x14ac:dyDescent="0.2">
      <c r="A169" s="54">
        <v>322</v>
      </c>
      <c r="B169" s="88" t="s">
        <v>379</v>
      </c>
      <c r="C169" s="55" t="s">
        <v>380</v>
      </c>
      <c r="D169" s="56">
        <f t="shared" ref="D169:E169" si="41">SUM(D170:D176)</f>
        <v>114274</v>
      </c>
      <c r="E169" s="56">
        <f t="shared" si="41"/>
        <v>160956.25</v>
      </c>
      <c r="F169" s="57">
        <f t="shared" si="31"/>
        <v>140.85115599348933</v>
      </c>
    </row>
    <row r="170" spans="1:6" ht="12.75" customHeight="1" x14ac:dyDescent="0.2">
      <c r="A170" s="54">
        <v>3221</v>
      </c>
      <c r="B170" s="88" t="s">
        <v>381</v>
      </c>
      <c r="C170" s="55" t="s">
        <v>382</v>
      </c>
      <c r="D170" s="284">
        <v>15979</v>
      </c>
      <c r="E170" s="284">
        <v>17451.599999999999</v>
      </c>
      <c r="F170" s="57">
        <f t="shared" si="31"/>
        <v>109.21584579760935</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66999</v>
      </c>
      <c r="E172" s="284">
        <v>107931.97</v>
      </c>
      <c r="F172" s="57">
        <f t="shared" si="31"/>
        <v>161.09489693876029</v>
      </c>
    </row>
    <row r="173" spans="1:6" ht="12.75" customHeight="1" x14ac:dyDescent="0.2">
      <c r="A173" s="54">
        <v>3224</v>
      </c>
      <c r="B173" s="88" t="s">
        <v>387</v>
      </c>
      <c r="C173" s="55" t="s">
        <v>388</v>
      </c>
      <c r="D173" s="284">
        <v>27182</v>
      </c>
      <c r="E173" s="284">
        <v>12701.52</v>
      </c>
      <c r="F173" s="57">
        <f t="shared" si="31"/>
        <v>46.727687440217792</v>
      </c>
    </row>
    <row r="174" spans="1:6" ht="12.75" customHeight="1" x14ac:dyDescent="0.2">
      <c r="A174" s="54">
        <v>3225</v>
      </c>
      <c r="B174" s="88" t="s">
        <v>389</v>
      </c>
      <c r="C174" s="55" t="s">
        <v>390</v>
      </c>
      <c r="D174" s="284"/>
      <c r="E174" s="284">
        <v>19091.16</v>
      </c>
      <c r="F174" s="57" t="str">
        <f t="shared" si="31"/>
        <v>-</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v>4114</v>
      </c>
      <c r="E176" s="284">
        <v>3780</v>
      </c>
      <c r="F176" s="57">
        <f t="shared" si="31"/>
        <v>91.881380651434128</v>
      </c>
    </row>
    <row r="177" spans="1:6" ht="12.75" customHeight="1" x14ac:dyDescent="0.2">
      <c r="A177" s="54">
        <v>323</v>
      </c>
      <c r="B177" s="88" t="s">
        <v>395</v>
      </c>
      <c r="C177" s="55" t="s">
        <v>396</v>
      </c>
      <c r="D177" s="56">
        <f t="shared" ref="D177:E177" si="42">SUM(D178:D186)</f>
        <v>376896</v>
      </c>
      <c r="E177" s="56">
        <f t="shared" si="42"/>
        <v>832201.55999999982</v>
      </c>
      <c r="F177" s="57">
        <f t="shared" si="31"/>
        <v>220.80403082017318</v>
      </c>
    </row>
    <row r="178" spans="1:6" ht="12.75" customHeight="1" x14ac:dyDescent="0.2">
      <c r="A178" s="54">
        <v>3231</v>
      </c>
      <c r="B178" s="88" t="s">
        <v>397</v>
      </c>
      <c r="C178" s="55" t="s">
        <v>398</v>
      </c>
      <c r="D178" s="284">
        <v>14892</v>
      </c>
      <c r="E178" s="284">
        <v>13734.35</v>
      </c>
      <c r="F178" s="57">
        <f t="shared" si="31"/>
        <v>92.226363147998924</v>
      </c>
    </row>
    <row r="179" spans="1:6" ht="12.75" customHeight="1" x14ac:dyDescent="0.2">
      <c r="A179" s="54">
        <v>3232</v>
      </c>
      <c r="B179" s="88" t="s">
        <v>399</v>
      </c>
      <c r="C179" s="55" t="s">
        <v>400</v>
      </c>
      <c r="D179" s="284">
        <v>102772</v>
      </c>
      <c r="E179" s="284">
        <v>354040.67</v>
      </c>
      <c r="F179" s="57">
        <f t="shared" si="31"/>
        <v>344.49136924454132</v>
      </c>
    </row>
    <row r="180" spans="1:6" ht="12.75" customHeight="1" x14ac:dyDescent="0.2">
      <c r="A180" s="54">
        <v>3233</v>
      </c>
      <c r="B180" s="88" t="s">
        <v>401</v>
      </c>
      <c r="C180" s="55" t="s">
        <v>402</v>
      </c>
      <c r="D180" s="284">
        <v>84596</v>
      </c>
      <c r="E180" s="284">
        <v>98598.48</v>
      </c>
      <c r="F180" s="57">
        <f t="shared" si="31"/>
        <v>116.55217740791525</v>
      </c>
    </row>
    <row r="181" spans="1:6" ht="12.75" customHeight="1" x14ac:dyDescent="0.2">
      <c r="A181" s="54">
        <v>3234</v>
      </c>
      <c r="B181" s="88" t="s">
        <v>403</v>
      </c>
      <c r="C181" s="55" t="s">
        <v>404</v>
      </c>
      <c r="D181" s="284">
        <v>45949</v>
      </c>
      <c r="E181" s="284">
        <v>78747.429999999993</v>
      </c>
      <c r="F181" s="57">
        <f t="shared" si="31"/>
        <v>171.38007355981631</v>
      </c>
    </row>
    <row r="182" spans="1:6" ht="12.75" customHeight="1" x14ac:dyDescent="0.2">
      <c r="A182" s="54">
        <v>3235</v>
      </c>
      <c r="B182" s="88" t="s">
        <v>405</v>
      </c>
      <c r="C182" s="55" t="s">
        <v>406</v>
      </c>
      <c r="D182" s="284">
        <v>592</v>
      </c>
      <c r="E182" s="284">
        <v>637.5</v>
      </c>
      <c r="F182" s="57">
        <f t="shared" si="31"/>
        <v>107.68581081081081</v>
      </c>
    </row>
    <row r="183" spans="1:6" ht="12.75" customHeight="1" x14ac:dyDescent="0.2">
      <c r="A183" s="54">
        <v>3236</v>
      </c>
      <c r="B183" s="88" t="s">
        <v>407</v>
      </c>
      <c r="C183" s="55" t="s">
        <v>408</v>
      </c>
      <c r="D183" s="284">
        <v>9613</v>
      </c>
      <c r="E183" s="284">
        <v>28180.83</v>
      </c>
      <c r="F183" s="57">
        <f t="shared" si="31"/>
        <v>293.15333402683865</v>
      </c>
    </row>
    <row r="184" spans="1:6" ht="12.75" customHeight="1" x14ac:dyDescent="0.2">
      <c r="A184" s="54">
        <v>3237</v>
      </c>
      <c r="B184" s="88" t="s">
        <v>409</v>
      </c>
      <c r="C184" s="55" t="s">
        <v>410</v>
      </c>
      <c r="D184" s="284">
        <v>58350</v>
      </c>
      <c r="E184" s="284">
        <v>129155</v>
      </c>
      <c r="F184" s="57">
        <f t="shared" si="31"/>
        <v>221.34532990574121</v>
      </c>
    </row>
    <row r="185" spans="1:6" ht="12.75" customHeight="1" x14ac:dyDescent="0.2">
      <c r="A185" s="54">
        <v>3238</v>
      </c>
      <c r="B185" s="88" t="s">
        <v>411</v>
      </c>
      <c r="C185" s="55" t="s">
        <v>412</v>
      </c>
      <c r="D185" s="284">
        <v>24244</v>
      </c>
      <c r="E185" s="284">
        <v>21928.82</v>
      </c>
      <c r="F185" s="57">
        <f t="shared" si="31"/>
        <v>90.450503217290873</v>
      </c>
    </row>
    <row r="186" spans="1:6" ht="12.75" customHeight="1" x14ac:dyDescent="0.2">
      <c r="A186" s="54">
        <v>3239</v>
      </c>
      <c r="B186" s="88" t="s">
        <v>413</v>
      </c>
      <c r="C186" s="55" t="s">
        <v>414</v>
      </c>
      <c r="D186" s="284">
        <v>35888</v>
      </c>
      <c r="E186" s="284">
        <v>107178.48</v>
      </c>
      <c r="F186" s="57">
        <f t="shared" si="31"/>
        <v>298.64712438698172</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267667</v>
      </c>
      <c r="E188" s="56">
        <f t="shared" si="43"/>
        <v>179830.02999999997</v>
      </c>
      <c r="F188" s="57">
        <f t="shared" si="31"/>
        <v>67.184236383267262</v>
      </c>
    </row>
    <row r="189" spans="1:6" ht="12.75" customHeight="1" x14ac:dyDescent="0.2">
      <c r="A189" s="54">
        <v>3291</v>
      </c>
      <c r="B189" s="229" t="s">
        <v>419</v>
      </c>
      <c r="C189" s="55" t="s">
        <v>420</v>
      </c>
      <c r="D189" s="284">
        <v>227131</v>
      </c>
      <c r="E189" s="284">
        <v>35560.949999999997</v>
      </c>
      <c r="F189" s="57">
        <f t="shared" si="31"/>
        <v>15.656581444188594</v>
      </c>
    </row>
    <row r="190" spans="1:6" ht="12.75" customHeight="1" x14ac:dyDescent="0.2">
      <c r="A190" s="54">
        <v>3292</v>
      </c>
      <c r="B190" s="88" t="s">
        <v>421</v>
      </c>
      <c r="C190" s="55" t="s">
        <v>422</v>
      </c>
      <c r="D190" s="284">
        <v>11364</v>
      </c>
      <c r="E190" s="284">
        <v>6232</v>
      </c>
      <c r="F190" s="57">
        <f t="shared" si="31"/>
        <v>54.839845124956</v>
      </c>
    </row>
    <row r="191" spans="1:6" ht="12.75" customHeight="1" x14ac:dyDescent="0.2">
      <c r="A191" s="54">
        <v>3293</v>
      </c>
      <c r="B191" s="88" t="s">
        <v>423</v>
      </c>
      <c r="C191" s="55" t="s">
        <v>424</v>
      </c>
      <c r="D191" s="284">
        <v>2485</v>
      </c>
      <c r="E191" s="284">
        <v>5379.44</v>
      </c>
      <c r="F191" s="57">
        <f t="shared" si="31"/>
        <v>216.47645875251507</v>
      </c>
    </row>
    <row r="192" spans="1:6" ht="12.75" customHeight="1" x14ac:dyDescent="0.2">
      <c r="A192" s="54">
        <v>3294</v>
      </c>
      <c r="B192" s="88" t="s">
        <v>425</v>
      </c>
      <c r="C192" s="55" t="s">
        <v>426</v>
      </c>
      <c r="D192" s="284">
        <v>19875</v>
      </c>
      <c r="E192" s="284">
        <v>44875</v>
      </c>
      <c r="F192" s="57">
        <f t="shared" si="31"/>
        <v>225.7861635220126</v>
      </c>
    </row>
    <row r="193" spans="1:6" ht="12.75" customHeight="1" x14ac:dyDescent="0.2">
      <c r="A193" s="54">
        <v>3295</v>
      </c>
      <c r="B193" s="88" t="s">
        <v>427</v>
      </c>
      <c r="C193" s="55" t="s">
        <v>428</v>
      </c>
      <c r="D193" s="284"/>
      <c r="E193" s="284">
        <v>41169.78</v>
      </c>
      <c r="F193" s="57" t="str">
        <f t="shared" si="31"/>
        <v>-</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6812</v>
      </c>
      <c r="E195" s="284">
        <v>46612.86</v>
      </c>
      <c r="F195" s="57">
        <f t="shared" si="31"/>
        <v>684.27568995889612</v>
      </c>
    </row>
    <row r="196" spans="1:6" ht="12.75" customHeight="1" x14ac:dyDescent="0.2">
      <c r="A196" s="54">
        <v>34</v>
      </c>
      <c r="B196" s="229" t="s">
        <v>433</v>
      </c>
      <c r="C196" s="55" t="s">
        <v>434</v>
      </c>
      <c r="D196" s="56">
        <f t="shared" ref="D196:E196" si="44">D197+D202+D210</f>
        <v>4073</v>
      </c>
      <c r="E196" s="56">
        <f t="shared" si="44"/>
        <v>20809.52</v>
      </c>
      <c r="F196" s="57">
        <f t="shared" si="31"/>
        <v>510.91382273508475</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15310.61</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v>15310.61</v>
      </c>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4073</v>
      </c>
      <c r="E210" s="56">
        <f t="shared" si="47"/>
        <v>5498.91</v>
      </c>
      <c r="F210" s="57">
        <f t="shared" si="31"/>
        <v>135.00883869383748</v>
      </c>
    </row>
    <row r="211" spans="1:6" ht="12.75" customHeight="1" x14ac:dyDescent="0.2">
      <c r="A211" s="54">
        <v>3431</v>
      </c>
      <c r="B211" s="229" t="s">
        <v>463</v>
      </c>
      <c r="C211" s="55" t="s">
        <v>464</v>
      </c>
      <c r="D211" s="284">
        <v>3774</v>
      </c>
      <c r="E211" s="284">
        <v>4950.41</v>
      </c>
      <c r="F211" s="57">
        <f t="shared" si="31"/>
        <v>131.17143614202439</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v>299</v>
      </c>
      <c r="E214" s="284">
        <v>548.5</v>
      </c>
      <c r="F214" s="57">
        <f t="shared" si="31"/>
        <v>183.44481605351172</v>
      </c>
    </row>
    <row r="215" spans="1:6" ht="12.75" customHeight="1" x14ac:dyDescent="0.2">
      <c r="A215" s="54">
        <v>35</v>
      </c>
      <c r="B215" s="88" t="s">
        <v>471</v>
      </c>
      <c r="C215" s="55" t="s">
        <v>472</v>
      </c>
      <c r="D215" s="56">
        <f t="shared" ref="D215:E215" si="48">D216+D219+D223</f>
        <v>32440</v>
      </c>
      <c r="E215" s="56">
        <f t="shared" si="48"/>
        <v>27863.09</v>
      </c>
      <c r="F215" s="57">
        <f t="shared" si="31"/>
        <v>85.891152897657221</v>
      </c>
    </row>
    <row r="216" spans="1:6" ht="12.75" customHeight="1" x14ac:dyDescent="0.2">
      <c r="A216" s="54">
        <v>351</v>
      </c>
      <c r="B216" s="88" t="s">
        <v>473</v>
      </c>
      <c r="C216" s="55" t="s">
        <v>474</v>
      </c>
      <c r="D216" s="56">
        <f t="shared" ref="D216:E216" si="49">SUM(D217:D218)</f>
        <v>32440</v>
      </c>
      <c r="E216" s="56">
        <f t="shared" si="49"/>
        <v>27863.09</v>
      </c>
      <c r="F216" s="57">
        <f t="shared" si="31"/>
        <v>85.891152897657221</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v>32440</v>
      </c>
      <c r="E218" s="284">
        <v>27863.09</v>
      </c>
      <c r="F218" s="57">
        <f t="shared" si="31"/>
        <v>85.891152897657221</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570774</v>
      </c>
      <c r="E224" s="56">
        <f t="shared" si="51"/>
        <v>789450</v>
      </c>
      <c r="F224" s="57">
        <f t="shared" ref="F224:F235" si="52">IF(D224&lt;&gt;0,IF(E224/D224&gt;=100,"&gt;&gt;100",E224/D224*100),"-")</f>
        <v>138.31218660976148</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53665</v>
      </c>
      <c r="E231" s="56">
        <f t="shared" si="55"/>
        <v>25000</v>
      </c>
      <c r="F231" s="57">
        <f t="shared" si="52"/>
        <v>46.585297680052172</v>
      </c>
    </row>
    <row r="232" spans="1:6" ht="12.75" customHeight="1" x14ac:dyDescent="0.2">
      <c r="A232" s="54">
        <v>3631</v>
      </c>
      <c r="B232" s="88" t="s">
        <v>505</v>
      </c>
      <c r="C232" s="55" t="s">
        <v>506</v>
      </c>
      <c r="D232" s="284"/>
      <c r="E232" s="284">
        <v>25000</v>
      </c>
      <c r="F232" s="57" t="str">
        <f t="shared" si="52"/>
        <v>-</v>
      </c>
    </row>
    <row r="233" spans="1:6" ht="12.75" customHeight="1" x14ac:dyDescent="0.2">
      <c r="A233" s="54">
        <v>3632</v>
      </c>
      <c r="B233" s="88" t="s">
        <v>507</v>
      </c>
      <c r="C233" s="55" t="s">
        <v>508</v>
      </c>
      <c r="D233" s="284">
        <v>53665</v>
      </c>
      <c r="E233" s="284"/>
      <c r="F233" s="57">
        <f t="shared" si="52"/>
        <v>0</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517109</v>
      </c>
      <c r="E240" s="56">
        <f t="shared" si="58"/>
        <v>764450</v>
      </c>
      <c r="F240" s="57">
        <f t="shared" ref="F240:F243" si="59">IF(D240&lt;&gt;0,IF(E240/D240&gt;=100,"&gt;&gt;100",E240/D240*100),"-")</f>
        <v>147.8315016756622</v>
      </c>
    </row>
    <row r="241" spans="1:6" ht="24" x14ac:dyDescent="0.2">
      <c r="A241" s="54">
        <v>3672</v>
      </c>
      <c r="B241" s="88" t="s">
        <v>523</v>
      </c>
      <c r="C241" s="55" t="s">
        <v>524</v>
      </c>
      <c r="D241" s="284">
        <v>517109</v>
      </c>
      <c r="E241" s="284">
        <v>764450</v>
      </c>
      <c r="F241" s="57">
        <f t="shared" si="59"/>
        <v>147.8315016756622</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197416</v>
      </c>
      <c r="E252" s="56">
        <f t="shared" si="63"/>
        <v>240225.77</v>
      </c>
      <c r="F252" s="57">
        <f t="shared" ref="F252:F258" si="64">IF(D252&lt;&gt;0,IF(E252/D252&gt;=100,"&gt;&gt;100",E252/D252*100),"-")</f>
        <v>121.68505592251894</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197416</v>
      </c>
      <c r="E259" s="56">
        <f t="shared" si="66"/>
        <v>240225.77</v>
      </c>
      <c r="F259" s="57">
        <f t="shared" ref="F259:F262" si="67">IF(D259&lt;&gt;0,IF(E259/D259&gt;=100,"&gt;&gt;100",E259/D259*100),"-")</f>
        <v>121.68505592251894</v>
      </c>
    </row>
    <row r="260" spans="1:6" ht="12.75" customHeight="1" x14ac:dyDescent="0.2">
      <c r="A260" s="54">
        <v>3721</v>
      </c>
      <c r="B260" s="88" t="s">
        <v>557</v>
      </c>
      <c r="C260" s="55" t="s">
        <v>558</v>
      </c>
      <c r="D260" s="284">
        <v>166369</v>
      </c>
      <c r="E260" s="284">
        <v>207585.77</v>
      </c>
      <c r="F260" s="57">
        <f t="shared" si="67"/>
        <v>124.77430891572348</v>
      </c>
    </row>
    <row r="261" spans="1:6" ht="12.75" customHeight="1" x14ac:dyDescent="0.2">
      <c r="A261" s="54">
        <v>3722</v>
      </c>
      <c r="B261" s="88" t="s">
        <v>559</v>
      </c>
      <c r="C261" s="55" t="s">
        <v>560</v>
      </c>
      <c r="D261" s="284">
        <v>31047</v>
      </c>
      <c r="E261" s="284">
        <v>32640</v>
      </c>
      <c r="F261" s="57">
        <f t="shared" si="67"/>
        <v>105.13093052468838</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391435</v>
      </c>
      <c r="E263" s="56">
        <f t="shared" si="68"/>
        <v>533251.92999999993</v>
      </c>
      <c r="F263" s="57">
        <f t="shared" ref="F263:F267" si="69">IF(D263&lt;&gt;0,IF(E263/D263&gt;=100,"&gt;&gt;100",E263/D263*100),"-")</f>
        <v>136.23000753637257</v>
      </c>
    </row>
    <row r="264" spans="1:6" ht="12.75" customHeight="1" x14ac:dyDescent="0.2">
      <c r="A264" s="54">
        <v>381</v>
      </c>
      <c r="B264" s="88" t="s">
        <v>565</v>
      </c>
      <c r="C264" s="55" t="s">
        <v>566</v>
      </c>
      <c r="D264" s="56">
        <f t="shared" ref="D264:E264" si="70">SUM(D265:D267)</f>
        <v>320435</v>
      </c>
      <c r="E264" s="56">
        <f t="shared" si="70"/>
        <v>495349.93</v>
      </c>
      <c r="F264" s="57">
        <f t="shared" si="69"/>
        <v>154.58671181362834</v>
      </c>
    </row>
    <row r="265" spans="1:6" ht="12.75" customHeight="1" x14ac:dyDescent="0.2">
      <c r="A265" s="54">
        <v>3811</v>
      </c>
      <c r="B265" s="88" t="s">
        <v>567</v>
      </c>
      <c r="C265" s="55" t="s">
        <v>568</v>
      </c>
      <c r="D265" s="284">
        <v>317007</v>
      </c>
      <c r="E265" s="284">
        <v>490353.76</v>
      </c>
      <c r="F265" s="57">
        <f t="shared" si="69"/>
        <v>154.68231300886103</v>
      </c>
    </row>
    <row r="266" spans="1:6" ht="12.75" customHeight="1" x14ac:dyDescent="0.2">
      <c r="A266" s="54">
        <v>3812</v>
      </c>
      <c r="B266" s="88" t="s">
        <v>569</v>
      </c>
      <c r="C266" s="55" t="s">
        <v>570</v>
      </c>
      <c r="D266" s="284">
        <v>3428</v>
      </c>
      <c r="E266" s="284">
        <v>4996.17</v>
      </c>
      <c r="F266" s="57">
        <f t="shared" si="69"/>
        <v>145.74591598599767</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71000</v>
      </c>
      <c r="E279" s="56">
        <f t="shared" si="75"/>
        <v>37902</v>
      </c>
      <c r="F279" s="57">
        <f t="shared" si="74"/>
        <v>53.383098591549292</v>
      </c>
    </row>
    <row r="280" spans="1:6" ht="24" x14ac:dyDescent="0.2">
      <c r="A280" s="54">
        <v>3861</v>
      </c>
      <c r="B280" s="88" t="s">
        <v>596</v>
      </c>
      <c r="C280" s="55" t="s">
        <v>597</v>
      </c>
      <c r="D280" s="284">
        <v>71000</v>
      </c>
      <c r="E280" s="284">
        <v>37902</v>
      </c>
      <c r="F280" s="57">
        <f t="shared" si="74"/>
        <v>53.383098591549292</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2502784</v>
      </c>
      <c r="E289" s="56">
        <f t="shared" si="79"/>
        <v>3467389.4400000004</v>
      </c>
      <c r="F289" s="57">
        <f t="shared" si="76"/>
        <v>138.54129801053548</v>
      </c>
    </row>
    <row r="290" spans="1:6" ht="12.75" customHeight="1" x14ac:dyDescent="0.2">
      <c r="A290" s="54" t="s">
        <v>606</v>
      </c>
      <c r="B290" s="88" t="s">
        <v>617</v>
      </c>
      <c r="C290" s="55" t="s">
        <v>618</v>
      </c>
      <c r="D290" s="56">
        <f>IF(D6&gt;=D289,D6-D289,0)</f>
        <v>1193527</v>
      </c>
      <c r="E290" s="56">
        <f>IF(E6&gt;=E289,E6-E289,0)</f>
        <v>926131.29999999795</v>
      </c>
      <c r="F290" s="57">
        <f t="shared" si="76"/>
        <v>77.596175034163281</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2373160</v>
      </c>
      <c r="E292" s="284">
        <v>3554144.64</v>
      </c>
      <c r="F292" s="57">
        <f t="shared" si="76"/>
        <v>149.76422322978644</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v>674516</v>
      </c>
      <c r="E294" s="284">
        <v>695432.67</v>
      </c>
      <c r="F294" s="57">
        <f t="shared" si="76"/>
        <v>103.10098945021321</v>
      </c>
    </row>
    <row r="295" spans="1:6" ht="24" x14ac:dyDescent="0.2">
      <c r="A295" s="54">
        <v>9661</v>
      </c>
      <c r="B295" s="88" t="s">
        <v>627</v>
      </c>
      <c r="C295" s="55" t="s">
        <v>628</v>
      </c>
      <c r="D295" s="284">
        <v>125</v>
      </c>
      <c r="E295" s="284"/>
      <c r="F295" s="57">
        <f t="shared" si="76"/>
        <v>0</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4" t="s">
        <v>631</v>
      </c>
      <c r="B297" s="365"/>
      <c r="C297" s="258"/>
      <c r="D297" s="64"/>
      <c r="E297" s="64"/>
      <c r="F297" s="65"/>
    </row>
    <row r="298" spans="1:6" ht="12.75" customHeight="1" x14ac:dyDescent="0.2">
      <c r="A298" s="54">
        <v>7</v>
      </c>
      <c r="B298" s="88" t="s">
        <v>632</v>
      </c>
      <c r="C298" s="55" t="s">
        <v>633</v>
      </c>
      <c r="D298" s="56">
        <f t="shared" ref="D298:E298" si="80">D299+D311+D344+D348</f>
        <v>53883</v>
      </c>
      <c r="E298" s="56">
        <f t="shared" si="80"/>
        <v>234200</v>
      </c>
      <c r="F298" s="57">
        <f t="shared" ref="F298:F418" si="81">IF(D298&lt;&gt;0,IF(E298/D298&gt;=100,"&gt;&gt;100",E298/D298*100),"-")</f>
        <v>434.64543548057827</v>
      </c>
    </row>
    <row r="299" spans="1:6" ht="12.75" customHeight="1" x14ac:dyDescent="0.2">
      <c r="A299" s="54">
        <v>71</v>
      </c>
      <c r="B299" s="88" t="s">
        <v>634</v>
      </c>
      <c r="C299" s="55" t="s">
        <v>635</v>
      </c>
      <c r="D299" s="56">
        <f t="shared" ref="D299:E299" si="82">D300+D304</f>
        <v>50024</v>
      </c>
      <c r="E299" s="56">
        <f t="shared" si="82"/>
        <v>222800</v>
      </c>
      <c r="F299" s="57">
        <f t="shared" si="81"/>
        <v>445.38621461698386</v>
      </c>
    </row>
    <row r="300" spans="1:6" ht="24" x14ac:dyDescent="0.2">
      <c r="A300" s="54">
        <v>711</v>
      </c>
      <c r="B300" s="88" t="s">
        <v>636</v>
      </c>
      <c r="C300" s="55" t="s">
        <v>637</v>
      </c>
      <c r="D300" s="56">
        <f t="shared" ref="D300:E300" si="83">SUM(D301:D303)</f>
        <v>50024</v>
      </c>
      <c r="E300" s="56">
        <f t="shared" si="83"/>
        <v>222800</v>
      </c>
      <c r="F300" s="57">
        <f t="shared" si="81"/>
        <v>445.38621461698386</v>
      </c>
    </row>
    <row r="301" spans="1:6" ht="12.75" customHeight="1" x14ac:dyDescent="0.2">
      <c r="A301" s="54">
        <v>7111</v>
      </c>
      <c r="B301" s="88" t="s">
        <v>638</v>
      </c>
      <c r="C301" s="55" t="s">
        <v>639</v>
      </c>
      <c r="D301" s="284">
        <v>50024</v>
      </c>
      <c r="E301" s="284">
        <v>222800</v>
      </c>
      <c r="F301" s="57">
        <f t="shared" si="81"/>
        <v>445.38621461698386</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3859</v>
      </c>
      <c r="E311" s="56">
        <f t="shared" si="85"/>
        <v>11400</v>
      </c>
      <c r="F311" s="57">
        <f t="shared" si="81"/>
        <v>295.41331951282712</v>
      </c>
    </row>
    <row r="312" spans="1:6" ht="12.75" customHeight="1" x14ac:dyDescent="0.2">
      <c r="A312" s="54">
        <v>721</v>
      </c>
      <c r="B312" s="88" t="s">
        <v>660</v>
      </c>
      <c r="C312" s="55" t="s">
        <v>661</v>
      </c>
      <c r="D312" s="56">
        <f t="shared" ref="D312:E312" si="86">SUM(D313:D316)</f>
        <v>951</v>
      </c>
      <c r="E312" s="56">
        <f t="shared" si="86"/>
        <v>0</v>
      </c>
      <c r="F312" s="57">
        <f t="shared" si="81"/>
        <v>0</v>
      </c>
    </row>
    <row r="313" spans="1:6" ht="12.75" customHeight="1" x14ac:dyDescent="0.2">
      <c r="A313" s="54">
        <v>7211</v>
      </c>
      <c r="B313" s="88" t="s">
        <v>662</v>
      </c>
      <c r="C313" s="55" t="s">
        <v>663</v>
      </c>
      <c r="D313" s="284">
        <v>951</v>
      </c>
      <c r="E313" s="284"/>
      <c r="F313" s="57">
        <f t="shared" si="81"/>
        <v>0</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2908</v>
      </c>
      <c r="E336" s="56">
        <f t="shared" si="90"/>
        <v>11400</v>
      </c>
      <c r="F336" s="57">
        <f t="shared" si="81"/>
        <v>392.0220082530949</v>
      </c>
    </row>
    <row r="337" spans="1:6" ht="12.75" customHeight="1" x14ac:dyDescent="0.2">
      <c r="A337" s="54">
        <v>7251</v>
      </c>
      <c r="B337" s="88" t="s">
        <v>710</v>
      </c>
      <c r="C337" s="55" t="s">
        <v>711</v>
      </c>
      <c r="D337" s="284">
        <v>2908</v>
      </c>
      <c r="E337" s="284">
        <v>11400</v>
      </c>
      <c r="F337" s="57">
        <f t="shared" si="81"/>
        <v>392.0220082530949</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1712896</v>
      </c>
      <c r="E350" s="56">
        <f t="shared" si="95"/>
        <v>214565.1</v>
      </c>
      <c r="F350" s="57">
        <f t="shared" si="81"/>
        <v>12.526452277312808</v>
      </c>
    </row>
    <row r="351" spans="1:6" ht="12.75" customHeight="1" x14ac:dyDescent="0.2">
      <c r="A351" s="54">
        <v>41</v>
      </c>
      <c r="B351" s="88" t="s">
        <v>738</v>
      </c>
      <c r="C351" s="55" t="s">
        <v>739</v>
      </c>
      <c r="D351" s="56">
        <f t="shared" ref="D351:E351" si="96">D352+D356</f>
        <v>1540563</v>
      </c>
      <c r="E351" s="56">
        <f t="shared" si="96"/>
        <v>0</v>
      </c>
      <c r="F351" s="57">
        <f t="shared" si="81"/>
        <v>0</v>
      </c>
    </row>
    <row r="352" spans="1:6" ht="12.75" customHeight="1" x14ac:dyDescent="0.2">
      <c r="A352" s="54">
        <v>411</v>
      </c>
      <c r="B352" s="88" t="s">
        <v>740</v>
      </c>
      <c r="C352" s="55" t="s">
        <v>741</v>
      </c>
      <c r="D352" s="56">
        <f t="shared" ref="D352:E352" si="97">SUM(D353:D355)</f>
        <v>80121</v>
      </c>
      <c r="E352" s="56">
        <f t="shared" si="97"/>
        <v>0</v>
      </c>
      <c r="F352" s="57">
        <f t="shared" si="81"/>
        <v>0</v>
      </c>
    </row>
    <row r="353" spans="1:6" ht="12.75" customHeight="1" x14ac:dyDescent="0.2">
      <c r="A353" s="54">
        <v>4111</v>
      </c>
      <c r="B353" s="88" t="s">
        <v>638</v>
      </c>
      <c r="C353" s="55" t="s">
        <v>742</v>
      </c>
      <c r="D353" s="284">
        <v>80121</v>
      </c>
      <c r="E353" s="284"/>
      <c r="F353" s="57">
        <f t="shared" si="81"/>
        <v>0</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1460442</v>
      </c>
      <c r="E356" s="56">
        <f t="shared" si="98"/>
        <v>0</v>
      </c>
      <c r="F356" s="57">
        <f t="shared" si="81"/>
        <v>0</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v>1460442</v>
      </c>
      <c r="E360" s="284"/>
      <c r="F360" s="57">
        <f t="shared" si="81"/>
        <v>0</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169233</v>
      </c>
      <c r="E363" s="56">
        <f t="shared" si="99"/>
        <v>187940.1</v>
      </c>
      <c r="F363" s="57">
        <f t="shared" si="81"/>
        <v>111.05404974207158</v>
      </c>
    </row>
    <row r="364" spans="1:6" ht="12.75" customHeight="1" x14ac:dyDescent="0.2">
      <c r="A364" s="54">
        <v>421</v>
      </c>
      <c r="B364" s="88" t="s">
        <v>756</v>
      </c>
      <c r="C364" s="55" t="s">
        <v>757</v>
      </c>
      <c r="D364" s="56">
        <f t="shared" ref="D364:E364" si="100">SUM(D365:D368)</f>
        <v>90375</v>
      </c>
      <c r="E364" s="56">
        <f t="shared" si="100"/>
        <v>115777.86</v>
      </c>
      <c r="F364" s="57">
        <f t="shared" si="81"/>
        <v>128.10828215767634</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v>30125</v>
      </c>
      <c r="E366" s="284">
        <v>9402.86</v>
      </c>
      <c r="F366" s="57">
        <f t="shared" si="81"/>
        <v>31.212813278008301</v>
      </c>
    </row>
    <row r="367" spans="1:6" ht="12.75" customHeight="1" x14ac:dyDescent="0.2">
      <c r="A367" s="54">
        <v>4213</v>
      </c>
      <c r="B367" s="88" t="s">
        <v>666</v>
      </c>
      <c r="C367" s="55" t="s">
        <v>760</v>
      </c>
      <c r="D367" s="284">
        <v>60250</v>
      </c>
      <c r="E367" s="284">
        <v>79250</v>
      </c>
      <c r="F367" s="57">
        <f t="shared" si="81"/>
        <v>131.53526970954357</v>
      </c>
    </row>
    <row r="368" spans="1:6" ht="12.75" customHeight="1" x14ac:dyDescent="0.2">
      <c r="A368" s="54">
        <v>4214</v>
      </c>
      <c r="B368" s="88" t="s">
        <v>668</v>
      </c>
      <c r="C368" s="55" t="s">
        <v>761</v>
      </c>
      <c r="D368" s="284"/>
      <c r="E368" s="284">
        <v>27125</v>
      </c>
      <c r="F368" s="57" t="str">
        <f t="shared" si="81"/>
        <v>-</v>
      </c>
    </row>
    <row r="369" spans="1:6" ht="12.75" customHeight="1" x14ac:dyDescent="0.2">
      <c r="A369" s="54">
        <v>422</v>
      </c>
      <c r="B369" s="88" t="s">
        <v>762</v>
      </c>
      <c r="C369" s="55" t="s">
        <v>763</v>
      </c>
      <c r="D369" s="56">
        <f t="shared" ref="D369:E369" si="101">SUM(D370:D377)</f>
        <v>78858</v>
      </c>
      <c r="E369" s="56">
        <f t="shared" si="101"/>
        <v>28515.989999999998</v>
      </c>
      <c r="F369" s="57">
        <f t="shared" si="81"/>
        <v>36.161188465342761</v>
      </c>
    </row>
    <row r="370" spans="1:6" ht="12.75" customHeight="1" x14ac:dyDescent="0.2">
      <c r="A370" s="54">
        <v>4221</v>
      </c>
      <c r="B370" s="88" t="s">
        <v>672</v>
      </c>
      <c r="C370" s="55" t="s">
        <v>764</v>
      </c>
      <c r="D370" s="284">
        <v>30733</v>
      </c>
      <c r="E370" s="284">
        <v>19666</v>
      </c>
      <c r="F370" s="57">
        <f t="shared" si="81"/>
        <v>63.98984804607425</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v>48125</v>
      </c>
      <c r="E376" s="284">
        <v>8849.99</v>
      </c>
      <c r="F376" s="57">
        <f t="shared" si="81"/>
        <v>18.38958961038961</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43646.25</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v>43646.25</v>
      </c>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3100</v>
      </c>
      <c r="E402" s="56">
        <f t="shared" si="109"/>
        <v>26625</v>
      </c>
      <c r="F402" s="57">
        <f t="shared" si="81"/>
        <v>858.87096774193537</v>
      </c>
    </row>
    <row r="403" spans="1:6" ht="12.75" customHeight="1" x14ac:dyDescent="0.2">
      <c r="A403" s="54">
        <v>451</v>
      </c>
      <c r="B403" s="88" t="s">
        <v>809</v>
      </c>
      <c r="C403" s="55" t="s">
        <v>810</v>
      </c>
      <c r="D403" s="284">
        <v>3100</v>
      </c>
      <c r="E403" s="284">
        <v>26625</v>
      </c>
      <c r="F403" s="57">
        <f t="shared" si="81"/>
        <v>858.87096774193537</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19634.899999999994</v>
      </c>
      <c r="F407" s="57" t="str">
        <f t="shared" si="81"/>
        <v>-</v>
      </c>
    </row>
    <row r="408" spans="1:6" ht="12.75" customHeight="1" x14ac:dyDescent="0.2">
      <c r="A408" s="54" t="s">
        <v>606</v>
      </c>
      <c r="B408" s="88" t="s">
        <v>819</v>
      </c>
      <c r="C408" s="55" t="s">
        <v>820</v>
      </c>
      <c r="D408" s="56">
        <f t="shared" ref="D408:E408" si="111">IF(D350&gt;=D298,D350-D298,0)</f>
        <v>1659013</v>
      </c>
      <c r="E408" s="56">
        <f t="shared" si="111"/>
        <v>0</v>
      </c>
      <c r="F408" s="57">
        <f t="shared" si="81"/>
        <v>0</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v>9616</v>
      </c>
      <c r="E411" s="284">
        <v>51622.86</v>
      </c>
      <c r="F411" s="57">
        <f t="shared" si="81"/>
        <v>536.84338602329444</v>
      </c>
    </row>
    <row r="412" spans="1:6" ht="12.75" customHeight="1" x14ac:dyDescent="0.2">
      <c r="A412" s="54" t="s">
        <v>606</v>
      </c>
      <c r="B412" s="88" t="s">
        <v>827</v>
      </c>
      <c r="C412" s="55" t="s">
        <v>828</v>
      </c>
      <c r="D412" s="56">
        <f>D6+D298</f>
        <v>3750194</v>
      </c>
      <c r="E412" s="56">
        <f>E6+E298</f>
        <v>4627720.7399999984</v>
      </c>
      <c r="F412" s="57">
        <f t="shared" si="81"/>
        <v>123.39950253240228</v>
      </c>
    </row>
    <row r="413" spans="1:6" ht="12.75" customHeight="1" x14ac:dyDescent="0.2">
      <c r="A413" s="54" t="s">
        <v>606</v>
      </c>
      <c r="B413" s="88" t="s">
        <v>829</v>
      </c>
      <c r="C413" s="55" t="s">
        <v>830</v>
      </c>
      <c r="D413" s="56">
        <f t="shared" ref="D413:E413" si="112">D289+D350</f>
        <v>4215680</v>
      </c>
      <c r="E413" s="56">
        <f t="shared" si="112"/>
        <v>3681954.5400000005</v>
      </c>
      <c r="F413" s="57">
        <f t="shared" si="81"/>
        <v>87.33951675649007</v>
      </c>
    </row>
    <row r="414" spans="1:6" ht="12.75" customHeight="1" x14ac:dyDescent="0.2">
      <c r="A414" s="54" t="s">
        <v>606</v>
      </c>
      <c r="B414" s="88" t="s">
        <v>831</v>
      </c>
      <c r="C414" s="55" t="s">
        <v>832</v>
      </c>
      <c r="D414" s="56">
        <f t="shared" ref="D414:E414" si="113">IF(D412&gt;=D413,D412-D413,0)</f>
        <v>0</v>
      </c>
      <c r="E414" s="56">
        <f t="shared" si="113"/>
        <v>945766.19999999786</v>
      </c>
      <c r="F414" s="57" t="str">
        <f t="shared" si="81"/>
        <v>-</v>
      </c>
    </row>
    <row r="415" spans="1:6" ht="12.75" customHeight="1" x14ac:dyDescent="0.2">
      <c r="A415" s="54" t="s">
        <v>606</v>
      </c>
      <c r="B415" s="88" t="s">
        <v>833</v>
      </c>
      <c r="C415" s="55" t="s">
        <v>834</v>
      </c>
      <c r="D415" s="56">
        <f t="shared" ref="D415:E415" si="114">IF(D413&gt;=D412,D413-D412,0)</f>
        <v>465486</v>
      </c>
      <c r="E415" s="56">
        <f t="shared" si="114"/>
        <v>0</v>
      </c>
      <c r="F415" s="57">
        <f t="shared" si="81"/>
        <v>0</v>
      </c>
    </row>
    <row r="416" spans="1:6" ht="12.75" customHeight="1" x14ac:dyDescent="0.2">
      <c r="A416" s="66" t="s">
        <v>835</v>
      </c>
      <c r="B416" s="229" t="s">
        <v>836</v>
      </c>
      <c r="C416" s="67" t="s">
        <v>837</v>
      </c>
      <c r="D416" s="56">
        <f t="shared" ref="D416:E416" si="115">IF(D292-D293+D409-D410&gt;=0,D292-D293+D409-D410,0)</f>
        <v>2373160</v>
      </c>
      <c r="E416" s="56">
        <f t="shared" si="115"/>
        <v>3554144.64</v>
      </c>
      <c r="F416" s="57">
        <f t="shared" si="81"/>
        <v>149.76422322978644</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684132</v>
      </c>
      <c r="E418" s="68">
        <f t="shared" si="117"/>
        <v>747055.53</v>
      </c>
      <c r="F418" s="63">
        <f t="shared" si="81"/>
        <v>109.19757152128537</v>
      </c>
    </row>
    <row r="419" spans="1:6" s="84" customFormat="1" ht="20.100000000000001" customHeight="1" x14ac:dyDescent="0.2">
      <c r="A419" s="364" t="s">
        <v>843</v>
      </c>
      <c r="B419" s="365"/>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532497.43999999994</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532497.43999999994</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532497.43999999994</v>
      </c>
      <c r="F617" s="57" t="str">
        <f t="shared" si="119"/>
        <v>-</v>
      </c>
    </row>
    <row r="618" spans="1:6" ht="12.75" customHeight="1" x14ac:dyDescent="0.2">
      <c r="A618" s="54">
        <v>5471</v>
      </c>
      <c r="B618" s="88" t="s">
        <v>1231</v>
      </c>
      <c r="C618" s="55" t="s">
        <v>1232</v>
      </c>
      <c r="D618" s="284"/>
      <c r="E618" s="284">
        <v>532497.43999999994</v>
      </c>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532497.43999999994</v>
      </c>
      <c r="F636" s="57" t="str">
        <f t="shared" si="119"/>
        <v>-</v>
      </c>
    </row>
    <row r="637" spans="1:6" ht="12.75" customHeight="1" x14ac:dyDescent="0.2">
      <c r="A637" s="54">
        <v>92213</v>
      </c>
      <c r="B637" s="88" t="s">
        <v>1269</v>
      </c>
      <c r="C637" s="55" t="s">
        <v>1270</v>
      </c>
      <c r="D637" s="284"/>
      <c r="E637" s="284">
        <v>532497.43999999994</v>
      </c>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3750194</v>
      </c>
      <c r="E639" s="56">
        <f t="shared" si="180"/>
        <v>4627720.7399999984</v>
      </c>
      <c r="F639" s="57">
        <f t="shared" si="119"/>
        <v>123.39950253240228</v>
      </c>
    </row>
    <row r="640" spans="1:6" ht="12.75" customHeight="1" x14ac:dyDescent="0.2">
      <c r="A640" s="54" t="s">
        <v>606</v>
      </c>
      <c r="B640" s="88" t="s">
        <v>1275</v>
      </c>
      <c r="C640" s="55" t="s">
        <v>1276</v>
      </c>
      <c r="D640" s="56">
        <f t="shared" ref="D640:E640" si="181">D413+D528</f>
        <v>4215680</v>
      </c>
      <c r="E640" s="56">
        <f t="shared" si="181"/>
        <v>4214451.9800000004</v>
      </c>
      <c r="F640" s="57">
        <f t="shared" si="119"/>
        <v>99.970870179899819</v>
      </c>
    </row>
    <row r="641" spans="1:6" ht="12.75" customHeight="1" x14ac:dyDescent="0.2">
      <c r="A641" s="54" t="s">
        <v>606</v>
      </c>
      <c r="B641" s="88" t="s">
        <v>1277</v>
      </c>
      <c r="C641" s="55" t="s">
        <v>1278</v>
      </c>
      <c r="D641" s="56">
        <f t="shared" ref="D641:E641" si="182">IF(D639&gt;=D640,D639-D640,0)</f>
        <v>0</v>
      </c>
      <c r="E641" s="56">
        <f t="shared" si="182"/>
        <v>413268.75999999791</v>
      </c>
      <c r="F641" s="57" t="str">
        <f t="shared" si="119"/>
        <v>-</v>
      </c>
    </row>
    <row r="642" spans="1:6" ht="12.75" customHeight="1" x14ac:dyDescent="0.2">
      <c r="A642" s="54" t="s">
        <v>606</v>
      </c>
      <c r="B642" s="88" t="s">
        <v>1279</v>
      </c>
      <c r="C642" s="55" t="s">
        <v>1280</v>
      </c>
      <c r="D642" s="56">
        <f t="shared" ref="D642:E642" si="183">IF(D640&gt;=D639,D640-D639,0)</f>
        <v>465486</v>
      </c>
      <c r="E642" s="56">
        <f t="shared" si="183"/>
        <v>0</v>
      </c>
      <c r="F642" s="57">
        <f t="shared" si="119"/>
        <v>0</v>
      </c>
    </row>
    <row r="643" spans="1:6" ht="24" x14ac:dyDescent="0.2">
      <c r="A643" s="66" t="s">
        <v>1281</v>
      </c>
      <c r="B643" s="88" t="s">
        <v>1282</v>
      </c>
      <c r="C643" s="67" t="s">
        <v>1281</v>
      </c>
      <c r="D643" s="56">
        <f t="shared" ref="D643:E643" si="184">IF(D416-D417+D637-D638&gt;=0,D416-D417+D637-D638,0)</f>
        <v>2373160</v>
      </c>
      <c r="E643" s="56">
        <f t="shared" si="184"/>
        <v>4086642.08</v>
      </c>
      <c r="F643" s="57">
        <f t="shared" si="119"/>
        <v>172.20255187176591</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1907674</v>
      </c>
      <c r="E645" s="56">
        <f t="shared" si="186"/>
        <v>4499910.839999998</v>
      </c>
      <c r="F645" s="57">
        <f t="shared" si="119"/>
        <v>235.88468679659093</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4" t="s">
        <v>1291</v>
      </c>
      <c r="B648" s="365"/>
      <c r="C648" s="258"/>
      <c r="D648" s="64"/>
      <c r="E648" s="64"/>
      <c r="F648" s="65"/>
    </row>
    <row r="649" spans="1:6" ht="12.75" customHeight="1" x14ac:dyDescent="0.2">
      <c r="A649" s="54">
        <v>11</v>
      </c>
      <c r="B649" s="88" t="s">
        <v>1292</v>
      </c>
      <c r="C649" s="55" t="s">
        <v>1293</v>
      </c>
      <c r="D649" s="284">
        <v>2896181</v>
      </c>
      <c r="E649" s="284">
        <v>6105561.8600000003</v>
      </c>
      <c r="F649" s="57">
        <f t="shared" ref="F649:F724" si="188">IF(D649&lt;&gt;0,IF(E649/D649&gt;=100,"&gt;&gt;100",E649/D649*100),"-")</f>
        <v>210.81423640304249</v>
      </c>
    </row>
    <row r="650" spans="1:6" ht="12.75" customHeight="1" x14ac:dyDescent="0.2">
      <c r="A650" s="54" t="s">
        <v>1294</v>
      </c>
      <c r="B650" s="88" t="s">
        <v>1295</v>
      </c>
      <c r="C650" s="55" t="s">
        <v>1294</v>
      </c>
      <c r="D650" s="284">
        <v>3982055</v>
      </c>
      <c r="E650" s="284">
        <v>6284388.2300000004</v>
      </c>
      <c r="F650" s="57">
        <f t="shared" si="188"/>
        <v>157.81771547605445</v>
      </c>
    </row>
    <row r="651" spans="1:6" ht="12.75" customHeight="1" x14ac:dyDescent="0.2">
      <c r="A651" s="54" t="s">
        <v>1296</v>
      </c>
      <c r="B651" s="88" t="s">
        <v>1297</v>
      </c>
      <c r="C651" s="55" t="s">
        <v>1296</v>
      </c>
      <c r="D651" s="284">
        <v>3330801</v>
      </c>
      <c r="E651" s="284">
        <v>4828374.54</v>
      </c>
      <c r="F651" s="57">
        <f t="shared" si="188"/>
        <v>144.96136334773527</v>
      </c>
    </row>
    <row r="652" spans="1:6" ht="24" x14ac:dyDescent="0.2">
      <c r="A652" s="54">
        <v>11</v>
      </c>
      <c r="B652" s="88" t="s">
        <v>1298</v>
      </c>
      <c r="C652" s="55" t="s">
        <v>1299</v>
      </c>
      <c r="D652" s="56">
        <f t="shared" ref="D652:E652" si="189">+D649+D650-D651</f>
        <v>3547435</v>
      </c>
      <c r="E652" s="56">
        <f t="shared" si="189"/>
        <v>7561575.5499999998</v>
      </c>
      <c r="F652" s="57">
        <f t="shared" si="188"/>
        <v>213.15614098637465</v>
      </c>
    </row>
    <row r="653" spans="1:6" ht="24" x14ac:dyDescent="0.2">
      <c r="A653" s="54" t="s">
        <v>606</v>
      </c>
      <c r="B653" s="88" t="s">
        <v>1300</v>
      </c>
      <c r="C653" s="55" t="s">
        <v>1301</v>
      </c>
      <c r="D653" s="307">
        <v>8</v>
      </c>
      <c r="E653" s="307">
        <v>11</v>
      </c>
      <c r="F653" s="57">
        <f t="shared" si="188"/>
        <v>137.5</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8</v>
      </c>
      <c r="E655" s="307">
        <v>10</v>
      </c>
      <c r="F655" s="57">
        <f t="shared" si="188"/>
        <v>125</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v>9792</v>
      </c>
      <c r="E658" s="284">
        <v>350</v>
      </c>
      <c r="F658" s="57">
        <f t="shared" si="188"/>
        <v>3.5743464052287579</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v>160</v>
      </c>
      <c r="E660" s="284">
        <v>641.07000000000005</v>
      </c>
      <c r="F660" s="57">
        <f t="shared" si="188"/>
        <v>400.66874999999999</v>
      </c>
    </row>
    <row r="661" spans="1:6" ht="12.75" customHeight="1" x14ac:dyDescent="0.2">
      <c r="A661" s="54">
        <v>63311</v>
      </c>
      <c r="B661" s="88" t="s">
        <v>1317</v>
      </c>
      <c r="C661" s="55" t="s">
        <v>1318</v>
      </c>
      <c r="D661" s="284">
        <v>1319034</v>
      </c>
      <c r="E661" s="284">
        <v>1317943.74</v>
      </c>
      <c r="F661" s="57">
        <f t="shared" si="188"/>
        <v>99.917344056332141</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v>70393.600000000006</v>
      </c>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v>1214</v>
      </c>
      <c r="E712" s="284">
        <v>2251.3000000000002</v>
      </c>
      <c r="F712" s="57">
        <f t="shared" si="188"/>
        <v>185.44481054365735</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25857</v>
      </c>
      <c r="E718" s="284">
        <v>20277.330000000002</v>
      </c>
      <c r="F718" s="57">
        <f t="shared" si="188"/>
        <v>78.421046525118925</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c r="E722" s="284"/>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v>82422</v>
      </c>
      <c r="E725" s="284">
        <v>17417.490000000002</v>
      </c>
      <c r="F725" s="57">
        <f t="shared" ref="F725:F979" si="190">IF(D725&lt;&gt;0,IF(E725/D725&gt;=100,"&gt;&gt;100",E725/D725*100),"-")</f>
        <v>21.13208852005533</v>
      </c>
    </row>
    <row r="726" spans="1:6" ht="12.75" customHeight="1" x14ac:dyDescent="0.2">
      <c r="A726" s="54" t="s">
        <v>1429</v>
      </c>
      <c r="B726" s="88" t="s">
        <v>1430</v>
      </c>
      <c r="C726" s="55" t="s">
        <v>1429</v>
      </c>
      <c r="D726" s="284"/>
      <c r="E726" s="284"/>
      <c r="F726" s="57" t="str">
        <f t="shared" si="190"/>
        <v>-</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v>15310.61</v>
      </c>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v>25000</v>
      </c>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v>53665</v>
      </c>
      <c r="E773" s="284"/>
      <c r="F773" s="57">
        <f t="shared" si="190"/>
        <v>0</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v>166369</v>
      </c>
      <c r="E816" s="284">
        <v>207585.77</v>
      </c>
      <c r="F816" s="57">
        <f t="shared" si="190"/>
        <v>124.77430891572348</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v>29664</v>
      </c>
      <c r="E824" s="284">
        <v>32640</v>
      </c>
      <c r="F824" s="57">
        <f t="shared" si="190"/>
        <v>110.03236245954693</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v>1383</v>
      </c>
      <c r="E828" s="284"/>
      <c r="F828" s="57">
        <f t="shared" si="190"/>
        <v>0</v>
      </c>
    </row>
    <row r="829" spans="1:6" ht="12.75" customHeight="1" x14ac:dyDescent="0.2">
      <c r="A829" s="54">
        <v>38117</v>
      </c>
      <c r="B829" s="88" t="s">
        <v>1634</v>
      </c>
      <c r="C829" s="55" t="s">
        <v>1635</v>
      </c>
      <c r="D829" s="284">
        <v>8800</v>
      </c>
      <c r="E829" s="284">
        <v>5500</v>
      </c>
      <c r="F829" s="57">
        <f t="shared" si="190"/>
        <v>62.5</v>
      </c>
    </row>
    <row r="830" spans="1:6" ht="12.75" customHeight="1" x14ac:dyDescent="0.2">
      <c r="A830" s="54">
        <v>38612</v>
      </c>
      <c r="B830" s="88" t="s">
        <v>1636</v>
      </c>
      <c r="C830" s="55" t="s">
        <v>1637</v>
      </c>
      <c r="D830" s="284">
        <v>71000</v>
      </c>
      <c r="E830" s="284">
        <v>37902</v>
      </c>
      <c r="F830" s="57">
        <f t="shared" si="190"/>
        <v>53.383098591549292</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v>532497.43999999994</v>
      </c>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60" t="s">
        <v>1942</v>
      </c>
      <c r="B983" s="361"/>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8"/>
      <c r="E994" s="359"/>
      <c r="F994" s="80"/>
    </row>
    <row r="995" spans="1:6" ht="15" customHeight="1" x14ac:dyDescent="0.2">
      <c r="A995" s="225"/>
      <c r="B995" s="250"/>
      <c r="C995" s="260"/>
      <c r="D995" s="358"/>
      <c r="E995" s="359"/>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6" t="s">
        <v>32</v>
      </c>
      <c r="B2" s="367"/>
      <c r="C2" s="367"/>
      <c r="D2" s="367"/>
      <c r="E2" s="367"/>
      <c r="F2" s="367"/>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4" t="s">
        <v>1966</v>
      </c>
      <c r="B5" s="365"/>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4" t="s">
        <v>2265</v>
      </c>
      <c r="B174" s="365"/>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8" t="s">
        <v>1291</v>
      </c>
      <c r="B261" s="365"/>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9" t="s">
        <v>2533</v>
      </c>
      <c r="B2" s="370"/>
      <c r="C2" s="370"/>
      <c r="D2" s="370"/>
      <c r="E2" s="370"/>
      <c r="F2" s="370"/>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1"/>
      <c r="E143" s="372"/>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3" t="s">
        <v>2786</v>
      </c>
      <c r="B2" s="374"/>
      <c r="C2" s="374"/>
      <c r="D2" s="374"/>
      <c r="E2" s="374"/>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5"/>
      <c r="E51" s="374"/>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67" workbookViewId="0">
      <selection activeCell="D5" sqref="D5"/>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6" t="s">
        <v>2857</v>
      </c>
      <c r="B2" s="374"/>
      <c r="C2" s="374"/>
      <c r="D2" s="374"/>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5682271.3300000001</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2661470.1000000006</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2450057.8600000003</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660860.12</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1082745.1100000001</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4946.8100000000004</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v>27863.09</v>
      </c>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v>184740</v>
      </c>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v>0</v>
      </c>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488902.73</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211412.24</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4698214.25</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2657478.19</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643901</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1416508.53</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6307.77</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v>34834.74</v>
      </c>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v>178080</v>
      </c>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v>60600</v>
      </c>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317246.15000000002</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1508238.62</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532497.43999999994</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v>532497.43999999994</v>
      </c>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3645527.1800000006</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97124.88</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97124.88</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53433.48</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v>53433.48</v>
      </c>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43691.4</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v>43691.4</v>
      </c>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3548402.3</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1162527.3</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v>10875</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v>2375000</v>
      </c>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6" t="s">
        <v>2857</v>
      </c>
      <c r="B1" s="374"/>
      <c r="C1" s="374"/>
      <c r="D1" s="374"/>
      <c r="E1" s="80" t="s">
        <v>2999</v>
      </c>
      <c r="F1" s="80"/>
      <c r="G1" s="80"/>
      <c r="H1" s="80"/>
      <c r="I1" s="80"/>
      <c r="J1" s="80"/>
      <c r="K1" s="80"/>
      <c r="L1" s="80"/>
      <c r="M1" s="80"/>
      <c r="N1" s="80"/>
      <c r="O1" s="80"/>
      <c r="P1" s="80"/>
    </row>
    <row r="2" spans="1:16" ht="37.5" customHeight="1" x14ac:dyDescent="0.2">
      <c r="A2" s="376" t="s">
        <v>3000</v>
      </c>
      <c r="B2" s="374"/>
      <c r="C2" s="374"/>
      <c r="D2" s="374"/>
    </row>
    <row r="3" spans="1:16" ht="29.25" customHeight="1" x14ac:dyDescent="0.2">
      <c r="A3" s="145" t="s">
        <v>3001</v>
      </c>
      <c r="B3" s="146" t="s">
        <v>3002</v>
      </c>
      <c r="C3" s="147" t="s">
        <v>3003</v>
      </c>
      <c r="D3" s="143"/>
      <c r="E3" s="144">
        <f>E4+E14+E19+E275+E293+E296+E298</f>
        <v>0</v>
      </c>
      <c r="F3" s="144">
        <f>F4+F14+F19+F275+F293+F296+F298</f>
        <v>6</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31729</v>
      </c>
      <c r="P3" s="80"/>
    </row>
    <row r="4" spans="1:16" ht="19.5" customHeight="1" x14ac:dyDescent="0.2">
      <c r="A4" s="380" t="s">
        <v>3004</v>
      </c>
      <c r="B4" s="381"/>
      <c r="C4" s="382"/>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7" t="s">
        <v>3017</v>
      </c>
      <c r="B14" s="378"/>
      <c r="C14" s="379"/>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7" t="s">
        <v>3022</v>
      </c>
      <c r="B19" s="378"/>
      <c r="C19" s="379"/>
      <c r="D19" s="143"/>
      <c r="E19" s="80">
        <f>SUM(E20:E274)</f>
        <v>0</v>
      </c>
      <c r="F19" s="80">
        <f>SUM(F20:F274)</f>
        <v>6</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3219</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Provjera</v>
      </c>
      <c r="C218" s="138" t="s">
        <v>3221</v>
      </c>
      <c r="D218" s="143"/>
      <c r="E218" s="80">
        <f t="shared" si="20"/>
        <v>0</v>
      </c>
      <c r="F218" s="80">
        <f t="shared" si="21"/>
        <v>1</v>
      </c>
      <c r="G218" s="80"/>
      <c r="H218" s="80"/>
      <c r="I218" s="80"/>
      <c r="J218" s="80"/>
      <c r="K218" s="80"/>
      <c r="L218" s="80">
        <f>IF(AND('PR-RAS'!D183&gt;0,'PR-RAS'!D720=0),1,0)</f>
        <v>1</v>
      </c>
      <c r="M218" s="80">
        <f>IF(AND('PR-RAS'!E183&gt;0,'PR-RAS'!E720=0),1,0)</f>
        <v>1</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1</v>
      </c>
      <c r="M219" s="80">
        <f>IF(AND('PR-RAS'!E184&gt;0,SUM('PR-RAS'!E721:E723)=0),1,0)</f>
        <v>1</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3225</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Provjera</v>
      </c>
      <c r="C224" s="138" t="s">
        <v>3227</v>
      </c>
      <c r="D224" s="143"/>
      <c r="E224" s="80">
        <f t="shared" si="20"/>
        <v>0</v>
      </c>
      <c r="F224" s="80">
        <f t="shared" si="21"/>
        <v>1</v>
      </c>
      <c r="G224" s="80"/>
      <c r="H224" s="80"/>
      <c r="I224" s="80"/>
      <c r="J224" s="80"/>
      <c r="K224" s="80"/>
      <c r="L224" s="80">
        <f>IF(AND('PR-RAS'!D214&gt;0,'PR-RAS'!D758=0),1,0)</f>
        <v>1</v>
      </c>
      <c r="M224" s="80">
        <f>IF(AND('PR-RAS'!E214&gt;0,'PR-RAS'!E758=0),1,0)</f>
        <v>1</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7" t="s">
        <v>32</v>
      </c>
      <c r="B275" s="378"/>
      <c r="C275" s="379"/>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7" t="s">
        <v>37</v>
      </c>
      <c r="B293" s="378"/>
      <c r="C293" s="379"/>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7" t="s">
        <v>36</v>
      </c>
      <c r="B296" s="378"/>
      <c r="C296" s="379"/>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7" t="s">
        <v>3297</v>
      </c>
      <c r="B298" s="378"/>
      <c r="C298" s="379"/>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2022-07-08T12:50:21Z</cp:lastPrinted>
  <dcterms:created xsi:type="dcterms:W3CDTF">2022-04-01T05:14:30Z</dcterms:created>
  <dcterms:modified xsi:type="dcterms:W3CDTF">2022-07-11T09:26:08Z</dcterms:modified>
</cp:coreProperties>
</file>